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2120" windowHeight="9045" activeTab="0"/>
  </bookViews>
  <sheets>
    <sheet name="организаторы" sheetId="1" r:id="rId1"/>
    <sheet name="аудитории" sheetId="2" r:id="rId2"/>
    <sheet name="организаторы-распределение" sheetId="3" r:id="rId3"/>
    <sheet name="вспомогательный" sheetId="4" r:id="rId4"/>
    <sheet name="ученики-исходные" sheetId="5" r:id="rId5"/>
    <sheet name="ученики" sheetId="6" r:id="rId6"/>
    <sheet name="ученики-распределение" sheetId="7" r:id="rId7"/>
    <sheet name="5-ППЭ" sheetId="8" r:id="rId8"/>
    <sheet name="6-ППЭ" sheetId="9" r:id="rId9"/>
    <sheet name="7-ППЭ" sheetId="10" r:id="rId10"/>
    <sheet name="7-ППЭ (2)" sheetId="11" r:id="rId11"/>
  </sheets>
  <definedNames>
    <definedName name="_xlnm._FilterDatabase" localSheetId="5" hidden="1">'ученики'!$H$1:$H$363</definedName>
    <definedName name="_xlnm._FilterDatabase" localSheetId="4" hidden="1">'ученики-исходные'!$C$1:$C$215</definedName>
    <definedName name="_xlnm._FilterDatabase" localSheetId="6" hidden="1">'ученики-распределение'!$B$1:$B$2515</definedName>
  </definedNames>
  <calcPr fullCalcOnLoad="1"/>
</workbook>
</file>

<file path=xl/comments8.xml><?xml version="1.0" encoding="utf-8"?>
<comments xmlns="http://schemas.openxmlformats.org/spreadsheetml/2006/main">
  <authors>
    <author>Бондарь Е.Г.</author>
  </authors>
  <commentList>
    <comment ref="E6" authorId="0">
      <text>
        <r>
          <rPr>
            <b/>
            <sz val="8"/>
            <rFont val="Tahoma"/>
            <family val="0"/>
          </rPr>
          <t>Бондарь Е.А.:</t>
        </r>
        <r>
          <rPr>
            <sz val="8"/>
            <rFont val="Tahoma"/>
            <family val="0"/>
          </rPr>
          <t xml:space="preserve">
Введите номер аудитории</t>
        </r>
      </text>
    </comment>
  </commentList>
</comments>
</file>

<file path=xl/comments9.xml><?xml version="1.0" encoding="utf-8"?>
<comments xmlns="http://schemas.openxmlformats.org/spreadsheetml/2006/main">
  <authors>
    <author>User</author>
    <author>Бондарь Е.Г.</author>
  </authors>
  <commentList>
    <comment ref="E7" authorId="0">
      <text>
        <r>
          <rPr>
            <b/>
            <sz val="8"/>
            <rFont val="Tahoma"/>
            <family val="0"/>
          </rPr>
          <t>См.Коды на листе"Ученики"</t>
        </r>
      </text>
    </comment>
    <comment ref="E5" authorId="1">
      <text>
        <r>
          <rPr>
            <b/>
            <sz val="8"/>
            <rFont val="Tahoma"/>
            <family val="0"/>
          </rPr>
          <t>Бондарь Е.А.:</t>
        </r>
        <r>
          <rPr>
            <sz val="8"/>
            <rFont val="Tahoma"/>
            <family val="0"/>
          </rPr>
          <t xml:space="preserve">
Заполняется автоматически</t>
        </r>
      </text>
    </comment>
    <comment ref="B7" authorId="1">
      <text>
        <r>
          <rPr>
            <b/>
            <sz val="8"/>
            <rFont val="Tahoma"/>
            <family val="0"/>
          </rPr>
          <t>Бондарь Е.А.:</t>
        </r>
        <r>
          <rPr>
            <sz val="8"/>
            <rFont val="Tahoma"/>
            <family val="0"/>
          </rPr>
          <t xml:space="preserve">
Заполняется автоматически</t>
        </r>
      </text>
    </comment>
  </commentList>
</comments>
</file>

<file path=xl/sharedStrings.xml><?xml version="1.0" encoding="utf-8"?>
<sst xmlns="http://schemas.openxmlformats.org/spreadsheetml/2006/main" count="246" uniqueCount="114">
  <si>
    <t>вспомогательный</t>
  </si>
  <si>
    <t>код аудитории</t>
  </si>
  <si>
    <t>количество аудиторий</t>
  </si>
  <si>
    <t>Фамилия</t>
  </si>
  <si>
    <t>предмет</t>
  </si>
  <si>
    <t>аудитория</t>
  </si>
  <si>
    <t>Номер</t>
  </si>
  <si>
    <t>Код организатора</t>
  </si>
  <si>
    <t>Количество аудиторий</t>
  </si>
  <si>
    <t>Регион</t>
  </si>
  <si>
    <t>Муниципалитет</t>
  </si>
  <si>
    <t>ППЭ</t>
  </si>
  <si>
    <t>Предмет</t>
  </si>
  <si>
    <t>Математика</t>
  </si>
  <si>
    <t>Номер назначенной аудитории</t>
  </si>
  <si>
    <t>Ответственный организатор</t>
  </si>
  <si>
    <t>Организатор</t>
  </si>
  <si>
    <t>ФИО</t>
  </si>
  <si>
    <t>Руководитель ППЭ</t>
  </si>
  <si>
    <t>Код аудитории</t>
  </si>
  <si>
    <t>Код ответственного организатора</t>
  </si>
  <si>
    <t>Код назначенной аудитории</t>
  </si>
  <si>
    <t>Калининградская область</t>
  </si>
  <si>
    <t>Сергеевич</t>
  </si>
  <si>
    <t>школа</t>
  </si>
  <si>
    <t>пол</t>
  </si>
  <si>
    <t>фамилия</t>
  </si>
  <si>
    <t>имя</t>
  </si>
  <si>
    <t>отчество</t>
  </si>
  <si>
    <t>класс</t>
  </si>
  <si>
    <t>родство</t>
  </si>
  <si>
    <t>номер</t>
  </si>
  <si>
    <t/>
  </si>
  <si>
    <t>код ученика</t>
  </si>
  <si>
    <t xml:space="preserve">Необходимо </t>
  </si>
  <si>
    <t>аудиторий при 15 посадочных местах в каждой</t>
  </si>
  <si>
    <t>Место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</si>
  <si>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</si>
  <si>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</si>
  <si>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</si>
  <si>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</si>
  <si>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</si>
  <si>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</si>
  <si>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</si>
  <si>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</si>
  <si>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</si>
  <si>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</si>
  <si>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</si>
  <si>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</si>
  <si>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</si>
  <si>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</si>
  <si>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</si>
  <si>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В последней аудитории</t>
  </si>
  <si>
    <t>ученика</t>
  </si>
  <si>
    <t>индекс</t>
  </si>
  <si>
    <t>Дата</t>
  </si>
  <si>
    <t>Аудитория</t>
  </si>
  <si>
    <t>Образовательное учреждение ученика</t>
  </si>
  <si>
    <t>Класс</t>
  </si>
  <si>
    <t>Место в аудитории</t>
  </si>
  <si>
    <t>Всего</t>
  </si>
  <si>
    <t>Фамилия выпускника</t>
  </si>
  <si>
    <t>Имя</t>
  </si>
  <si>
    <t>Отчество</t>
  </si>
  <si>
    <t>Список выпускников по классам с указанием номеров аудиторий</t>
  </si>
  <si>
    <t>Общеобразовательное учреждение выпускников</t>
  </si>
  <si>
    <t>Всего классов</t>
  </si>
  <si>
    <t>в классе</t>
  </si>
  <si>
    <t>Код класса</t>
  </si>
  <si>
    <t>Иван</t>
  </si>
  <si>
    <t>Иванов</t>
  </si>
  <si>
    <t>Пункт проведения экзамена</t>
  </si>
  <si>
    <t>МОУ СОШ № _____</t>
  </si>
  <si>
    <t>Протокол распределения организаторов по аудиториям ППЭ</t>
  </si>
  <si>
    <t>26 мая 2009</t>
  </si>
  <si>
    <t>Уточненный список организаторов ГИА</t>
  </si>
  <si>
    <t>Иванова И.И.</t>
  </si>
  <si>
    <t>Русский язык</t>
  </si>
  <si>
    <t>Список распредления учеников по аудиториям</t>
  </si>
  <si>
    <t>А</t>
  </si>
  <si>
    <t>Б</t>
  </si>
  <si>
    <t>В</t>
  </si>
  <si>
    <t>Г</t>
  </si>
  <si>
    <t>Д</t>
  </si>
  <si>
    <t>Ж</t>
  </si>
  <si>
    <t>Е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</si>
  <si>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</si>
  <si>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</si>
  <si>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</si>
  <si>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</si>
  <si>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</si>
  <si>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</si>
  <si>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</si>
  <si>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</si>
  <si>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</si>
  <si>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</si>
  <si>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</si>
  <si>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</si>
  <si>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</si>
  <si>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</si>
  <si>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</si>
  <si>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</si>
  <si>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</si>
  <si>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</si>
  <si>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</si>
  <si>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</si>
  <si>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</si>
  <si>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t>Ы</t>
  </si>
  <si>
    <t>Ь</t>
  </si>
  <si>
    <t>Иванович</t>
  </si>
  <si>
    <t>11А</t>
  </si>
  <si>
    <t>Сидоров</t>
  </si>
  <si>
    <t>Сидор</t>
  </si>
  <si>
    <t>11Б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</si>
</sst>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\ mmmm\,\ yyyy"/>
  </numFmts>
  <fonts count="62">
    <font>
      <sz val="10"/>
      <name val="Arial Cyr"/>
      <family val="0"/>
    </font>
    <font>
      <sz val="10"/>
      <color indexed="8"/>
      <name val="MS Sans Serif"/>
      <family val="0"/>
    </font>
    <font>
      <sz val="10"/>
      <color indexed="10"/>
      <name val="Arial Cyr"/>
      <family val="2"/>
    </font>
    <font>
      <b/>
      <sz val="10"/>
      <color indexed="8"/>
      <name val="MS Sans Serif"/>
      <family val="0"/>
    </font>
    <font>
      <b/>
      <sz val="10"/>
      <name val="Arial Cyr"/>
      <family val="0"/>
    </font>
    <font>
      <b/>
      <sz val="16"/>
      <color indexed="57"/>
      <name val="Arial Cyr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name val="Times New Roman Cyr"/>
      <family val="1"/>
    </font>
    <font>
      <b/>
      <sz val="16"/>
      <color indexed="17"/>
      <name val="Times New Roman Cyr"/>
      <family val="1"/>
    </font>
    <font>
      <b/>
      <sz val="14"/>
      <color indexed="10"/>
      <name val="Times New Roman Cyr"/>
      <family val="1"/>
    </font>
    <font>
      <b/>
      <sz val="14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 Cyr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 horizont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49" fontId="11" fillId="33" borderId="10" xfId="53" applyNumberFormat="1" applyFont="1" applyFill="1" applyBorder="1" applyAlignment="1" applyProtection="1">
      <alignment horizontal="right"/>
      <protection locked="0"/>
    </xf>
    <xf numFmtId="49" fontId="7" fillId="35" borderId="1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20" fillId="0" borderId="12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7" fillId="0" borderId="12" xfId="0" applyFont="1" applyBorder="1" applyAlignment="1" applyProtection="1">
      <alignment vertical="center"/>
      <protection locked="0"/>
    </xf>
    <xf numFmtId="1" fontId="12" fillId="37" borderId="10" xfId="53" applyNumberFormat="1" applyFont="1" applyFill="1" applyBorder="1" applyAlignment="1" applyProtection="1">
      <alignment horizontal="right" wrapText="1"/>
      <protection locked="0"/>
    </xf>
    <xf numFmtId="1" fontId="7" fillId="35" borderId="10" xfId="0" applyNumberFormat="1" applyFont="1" applyFill="1" applyBorder="1" applyAlignment="1" applyProtection="1">
      <alignment horizontal="right"/>
      <protection locked="0"/>
    </xf>
    <xf numFmtId="1" fontId="16" fillId="0" borderId="13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3" fillId="33" borderId="14" xfId="54" applyFont="1" applyFill="1" applyBorder="1" applyAlignment="1" applyProtection="1">
      <alignment horizontal="center"/>
      <protection locked="0"/>
    </xf>
    <xf numFmtId="0" fontId="1" fillId="37" borderId="15" xfId="54" applyFont="1" applyFill="1" applyBorder="1" applyAlignment="1" applyProtection="1">
      <alignment horizontal="left" wrapText="1"/>
      <protection locked="0"/>
    </xf>
    <xf numFmtId="0" fontId="1" fillId="37" borderId="10" xfId="54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54" applyFont="1" applyFill="1" applyBorder="1" applyAlignment="1">
      <alignment horizontal="right" wrapText="1"/>
      <protection/>
    </xf>
    <xf numFmtId="0" fontId="25" fillId="0" borderId="10" xfId="0" applyFont="1" applyBorder="1" applyAlignment="1">
      <alignment horizontal="center" vertical="center"/>
    </xf>
    <xf numFmtId="0" fontId="26" fillId="37" borderId="10" xfId="54" applyFont="1" applyFill="1" applyBorder="1" applyAlignment="1">
      <alignment wrapText="1"/>
      <protection/>
    </xf>
    <xf numFmtId="0" fontId="26" fillId="37" borderId="10" xfId="54" applyFont="1" applyFill="1" applyBorder="1" applyAlignment="1">
      <alignment horizontal="right" wrapText="1"/>
      <protection/>
    </xf>
    <xf numFmtId="0" fontId="21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удитори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4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7.125" style="3" customWidth="1"/>
    <col min="2" max="2" width="19.00390625" style="27" customWidth="1"/>
    <col min="3" max="3" width="35.25390625" style="27" customWidth="1"/>
    <col min="4" max="4" width="18.00390625" style="3" customWidth="1"/>
    <col min="5" max="5" width="19.875" style="74" customWidth="1"/>
    <col min="6" max="6" width="28.25390625" style="74" customWidth="1"/>
  </cols>
  <sheetData>
    <row r="1" spans="1:6" ht="12.75">
      <c r="A1" s="16" t="s">
        <v>7</v>
      </c>
      <c r="B1" s="75" t="s">
        <v>3</v>
      </c>
      <c r="C1" s="75" t="s">
        <v>4</v>
      </c>
      <c r="D1" s="16" t="s">
        <v>7</v>
      </c>
      <c r="E1" s="75" t="s">
        <v>3</v>
      </c>
      <c r="F1" s="75" t="s">
        <v>4</v>
      </c>
    </row>
    <row r="2" spans="1:6" ht="13.5" customHeight="1">
      <c r="A2" s="35">
        <v>1</v>
      </c>
      <c r="B2" s="77" t="s">
        <v>79</v>
      </c>
      <c r="C2" s="77"/>
      <c r="D2" s="35">
        <v>1</v>
      </c>
      <c r="E2" s="77" t="s">
        <v>94</v>
      </c>
      <c r="F2" s="77"/>
    </row>
    <row r="3" spans="1:6" ht="13.5" customHeight="1">
      <c r="A3" s="35">
        <f aca="true" t="shared" si="0" ref="A3:A40">IF(B3&lt;&gt;"",A2+1,"")</f>
        <v>2</v>
      </c>
      <c r="B3" s="77" t="s">
        <v>80</v>
      </c>
      <c r="C3" s="77"/>
      <c r="D3" s="35">
        <f aca="true" t="shared" si="1" ref="D3:D17">IF(E3&lt;&gt;"",D2+1,"")</f>
        <v>2</v>
      </c>
      <c r="E3" s="77" t="s">
        <v>95</v>
      </c>
      <c r="F3" s="77"/>
    </row>
    <row r="4" spans="1:6" ht="13.5" customHeight="1">
      <c r="A4" s="35">
        <f t="shared" si="0"/>
        <v>3</v>
      </c>
      <c r="B4" s="77" t="s">
        <v>81</v>
      </c>
      <c r="C4" s="77"/>
      <c r="D4" s="35">
        <f t="shared" si="1"/>
        <v>3</v>
      </c>
      <c r="E4" s="77" t="s">
        <v>96</v>
      </c>
      <c r="F4" s="77"/>
    </row>
    <row r="5" spans="1:6" ht="13.5" customHeight="1">
      <c r="A5" s="35">
        <f t="shared" si="0"/>
        <v>4</v>
      </c>
      <c r="B5" s="77" t="s">
        <v>82</v>
      </c>
      <c r="C5" s="77"/>
      <c r="D5" s="35">
        <f t="shared" si="1"/>
        <v>4</v>
      </c>
      <c r="E5" s="77" t="s">
        <v>97</v>
      </c>
      <c r="F5" s="77"/>
    </row>
    <row r="6" spans="1:6" ht="13.5" customHeight="1">
      <c r="A6" s="35">
        <f t="shared" si="0"/>
        <v>5</v>
      </c>
      <c r="B6" s="77" t="s">
        <v>83</v>
      </c>
      <c r="C6" s="77"/>
      <c r="D6" s="35">
        <f t="shared" si="1"/>
        <v>5</v>
      </c>
      <c r="E6" s="77" t="s">
        <v>98</v>
      </c>
      <c r="F6" s="77"/>
    </row>
    <row r="7" spans="1:6" ht="13.5" customHeight="1">
      <c r="A7" s="35">
        <f t="shared" si="0"/>
        <v>6</v>
      </c>
      <c r="B7" s="77" t="s">
        <v>85</v>
      </c>
      <c r="C7" s="77"/>
      <c r="D7" s="35">
        <f t="shared" si="1"/>
        <v>6</v>
      </c>
      <c r="E7" s="77" t="s">
        <v>99</v>
      </c>
      <c r="F7" s="77"/>
    </row>
    <row r="8" spans="1:6" ht="13.5" customHeight="1">
      <c r="A8" s="35">
        <f t="shared" si="0"/>
        <v>7</v>
      </c>
      <c r="B8" s="77" t="s">
        <v>84</v>
      </c>
      <c r="C8" s="77"/>
      <c r="D8" s="35">
        <f t="shared" si="1"/>
        <v>7</v>
      </c>
      <c r="E8" s="77" t="s">
        <v>100</v>
      </c>
      <c r="F8" s="77"/>
    </row>
    <row r="9" spans="1:6" ht="13.5" customHeight="1">
      <c r="A9" s="35">
        <f t="shared" si="0"/>
        <v>8</v>
      </c>
      <c r="B9" s="77" t="s">
        <v>86</v>
      </c>
      <c r="C9" s="77"/>
      <c r="D9" s="35">
        <f t="shared" si="1"/>
        <v>8</v>
      </c>
      <c r="E9" s="77" t="s">
        <v>101</v>
      </c>
      <c r="F9" s="77"/>
    </row>
    <row r="10" spans="1:6" ht="13.5" customHeight="1">
      <c r="A10" s="35">
        <f t="shared" si="0"/>
        <v>9</v>
      </c>
      <c r="B10" s="77" t="s">
        <v>87</v>
      </c>
      <c r="C10" s="77"/>
      <c r="D10" s="35">
        <f t="shared" si="1"/>
        <v>9</v>
      </c>
      <c r="E10" s="77" t="s">
        <v>102</v>
      </c>
      <c r="F10" s="77"/>
    </row>
    <row r="11" spans="1:6" ht="13.5" customHeight="1">
      <c r="A11" s="35">
        <f t="shared" si="0"/>
        <v>10</v>
      </c>
      <c r="B11" s="77" t="s">
        <v>88</v>
      </c>
      <c r="C11" s="77"/>
      <c r="D11" s="35">
        <f t="shared" si="1"/>
        <v>10</v>
      </c>
      <c r="E11" s="77" t="s">
        <v>103</v>
      </c>
      <c r="F11" s="77"/>
    </row>
    <row r="12" spans="1:6" ht="13.5" customHeight="1">
      <c r="A12" s="35">
        <f t="shared" si="0"/>
        <v>11</v>
      </c>
      <c r="B12" s="77" t="s">
        <v>89</v>
      </c>
      <c r="C12" s="77"/>
      <c r="D12" s="35">
        <f t="shared" si="1"/>
        <v>11</v>
      </c>
      <c r="E12" s="77" t="s">
        <v>104</v>
      </c>
      <c r="F12" s="77"/>
    </row>
    <row r="13" spans="1:6" ht="13.5" customHeight="1">
      <c r="A13" s="35">
        <f t="shared" si="0"/>
        <v>12</v>
      </c>
      <c r="B13" s="77" t="s">
        <v>90</v>
      </c>
      <c r="C13" s="77"/>
      <c r="D13" s="35">
        <f t="shared" si="1"/>
        <v>12</v>
      </c>
      <c r="E13" s="77" t="s">
        <v>105</v>
      </c>
      <c r="F13" s="77"/>
    </row>
    <row r="14" spans="1:6" ht="13.5" customHeight="1">
      <c r="A14" s="35">
        <f t="shared" si="0"/>
        <v>13</v>
      </c>
      <c r="B14" s="77" t="s">
        <v>91</v>
      </c>
      <c r="C14" s="77"/>
      <c r="D14" s="35">
        <f t="shared" si="1"/>
        <v>13</v>
      </c>
      <c r="E14" s="77" t="s">
        <v>106</v>
      </c>
      <c r="F14" s="77"/>
    </row>
    <row r="15" spans="1:6" ht="13.5" customHeight="1">
      <c r="A15" s="35">
        <f t="shared" si="0"/>
        <v>14</v>
      </c>
      <c r="B15" s="77" t="s">
        <v>92</v>
      </c>
      <c r="C15" s="77"/>
      <c r="D15" s="35">
        <f t="shared" si="1"/>
        <v>14</v>
      </c>
      <c r="E15" s="77" t="s">
        <v>107</v>
      </c>
      <c r="F15" s="77"/>
    </row>
    <row r="16" spans="1:6" ht="13.5" customHeight="1">
      <c r="A16" s="35">
        <f t="shared" si="0"/>
        <v>15</v>
      </c>
      <c r="B16" s="77" t="s">
        <v>93</v>
      </c>
      <c r="C16" s="77"/>
      <c r="D16" s="35">
        <f t="shared" si="1"/>
        <v>15</v>
      </c>
      <c r="E16" s="77" t="s">
        <v>108</v>
      </c>
      <c r="F16" s="77"/>
    </row>
    <row r="17" spans="1:6" ht="13.5" customHeight="1">
      <c r="A17" s="35">
        <f t="shared" si="0"/>
      </c>
      <c r="B17" s="77"/>
      <c r="C17" s="77"/>
      <c r="D17" s="35">
        <f t="shared" si="1"/>
      </c>
      <c r="E17" s="77"/>
      <c r="F17" s="77"/>
    </row>
    <row r="18" spans="1:6" ht="13.5" customHeight="1">
      <c r="A18" s="35">
        <f t="shared" si="0"/>
      </c>
      <c r="B18" s="77"/>
      <c r="C18" s="77"/>
      <c r="D18" s="35">
        <f aca="true" t="shared" si="2" ref="D18:D40">IF(E18&lt;&gt;"",D17+1,"")</f>
      </c>
      <c r="E18" s="77"/>
      <c r="F18" s="77"/>
    </row>
    <row r="19" spans="1:6" ht="13.5" customHeight="1">
      <c r="A19" s="35">
        <f t="shared" si="0"/>
      </c>
      <c r="B19" s="77"/>
      <c r="C19" s="77"/>
      <c r="D19" s="35">
        <f t="shared" si="2"/>
      </c>
      <c r="E19" s="77"/>
      <c r="F19" s="77"/>
    </row>
    <row r="20" spans="1:6" ht="13.5" customHeight="1">
      <c r="A20" s="35">
        <f t="shared" si="0"/>
      </c>
      <c r="B20" s="77"/>
      <c r="C20" s="77"/>
      <c r="D20" s="35">
        <f t="shared" si="2"/>
      </c>
      <c r="E20" s="77"/>
      <c r="F20" s="77"/>
    </row>
    <row r="21" spans="1:6" ht="13.5" customHeight="1">
      <c r="A21" s="35">
        <f t="shared" si="0"/>
      </c>
      <c r="B21" s="77"/>
      <c r="C21" s="77"/>
      <c r="D21" s="35">
        <f t="shared" si="2"/>
      </c>
      <c r="E21" s="77"/>
      <c r="F21" s="68"/>
    </row>
    <row r="22" spans="1:6" ht="13.5" customHeight="1">
      <c r="A22" s="35">
        <f t="shared" si="0"/>
      </c>
      <c r="B22" s="77"/>
      <c r="C22" s="77"/>
      <c r="D22" s="35">
        <f t="shared" si="2"/>
      </c>
      <c r="E22" s="77"/>
      <c r="F22" s="68"/>
    </row>
    <row r="23" spans="1:6" ht="13.5" customHeight="1">
      <c r="A23" s="35">
        <f t="shared" si="0"/>
      </c>
      <c r="B23" s="77"/>
      <c r="C23" s="77"/>
      <c r="D23" s="35">
        <f t="shared" si="2"/>
      </c>
      <c r="E23" s="77"/>
      <c r="F23" s="68"/>
    </row>
    <row r="24" spans="1:6" ht="13.5" customHeight="1">
      <c r="A24" s="35">
        <f t="shared" si="0"/>
      </c>
      <c r="B24" s="77"/>
      <c r="C24" s="77"/>
      <c r="D24" s="35">
        <f t="shared" si="2"/>
      </c>
      <c r="E24" s="77"/>
      <c r="F24" s="68"/>
    </row>
    <row r="25" spans="1:6" ht="13.5" customHeight="1">
      <c r="A25" s="35">
        <f t="shared" si="0"/>
      </c>
      <c r="B25" s="77"/>
      <c r="C25" s="77"/>
      <c r="D25" s="35">
        <f t="shared" si="2"/>
      </c>
      <c r="E25" s="77"/>
      <c r="F25" s="68"/>
    </row>
    <row r="26" spans="1:6" ht="13.5" customHeight="1">
      <c r="A26" s="35">
        <f t="shared" si="0"/>
      </c>
      <c r="B26" s="77"/>
      <c r="C26" s="77"/>
      <c r="D26" s="35">
        <f t="shared" si="2"/>
      </c>
      <c r="E26" s="77"/>
      <c r="F26" s="68"/>
    </row>
    <row r="27" spans="1:6" ht="13.5" customHeight="1">
      <c r="A27" s="35">
        <f t="shared" si="0"/>
      </c>
      <c r="B27" s="77"/>
      <c r="C27" s="77"/>
      <c r="D27" s="35">
        <f t="shared" si="2"/>
      </c>
      <c r="E27" s="77"/>
      <c r="F27" s="68"/>
    </row>
    <row r="28" spans="1:6" ht="13.5" customHeight="1">
      <c r="A28" s="35">
        <f t="shared" si="0"/>
      </c>
      <c r="B28" s="77"/>
      <c r="C28" s="77"/>
      <c r="D28" s="35">
        <f t="shared" si="2"/>
      </c>
      <c r="E28" s="77"/>
      <c r="F28" s="68"/>
    </row>
    <row r="29" spans="1:6" ht="13.5" customHeight="1">
      <c r="A29" s="35">
        <f t="shared" si="0"/>
      </c>
      <c r="B29" s="77"/>
      <c r="C29" s="77"/>
      <c r="D29" s="35">
        <f t="shared" si="2"/>
      </c>
      <c r="E29" s="77"/>
      <c r="F29" s="68"/>
    </row>
    <row r="30" spans="1:6" ht="13.5" customHeight="1">
      <c r="A30" s="35">
        <f t="shared" si="0"/>
      </c>
      <c r="B30" s="77"/>
      <c r="C30" s="77"/>
      <c r="D30" s="35">
        <f t="shared" si="2"/>
      </c>
      <c r="E30" s="77"/>
      <c r="F30" s="68"/>
    </row>
    <row r="31" spans="1:6" ht="13.5" customHeight="1">
      <c r="A31" s="35">
        <f t="shared" si="0"/>
      </c>
      <c r="B31" s="77"/>
      <c r="C31" s="77"/>
      <c r="D31" s="35">
        <f t="shared" si="2"/>
      </c>
      <c r="E31" s="77"/>
      <c r="F31" s="68"/>
    </row>
    <row r="32" spans="1:6" ht="13.5" customHeight="1">
      <c r="A32" s="35">
        <f t="shared" si="0"/>
      </c>
      <c r="B32" s="77"/>
      <c r="C32" s="77"/>
      <c r="D32" s="35">
        <f t="shared" si="2"/>
      </c>
      <c r="E32" s="77"/>
      <c r="F32" s="68"/>
    </row>
    <row r="33" spans="1:6" ht="13.5" customHeight="1">
      <c r="A33" s="35">
        <f t="shared" si="0"/>
      </c>
      <c r="B33" s="77"/>
      <c r="C33" s="77"/>
      <c r="D33" s="35">
        <f t="shared" si="2"/>
      </c>
      <c r="E33" s="77"/>
      <c r="F33" s="68"/>
    </row>
    <row r="34" spans="1:6" ht="13.5" customHeight="1">
      <c r="A34" s="35">
        <f t="shared" si="0"/>
      </c>
      <c r="B34" s="77"/>
      <c r="C34" s="77"/>
      <c r="D34" s="35">
        <f t="shared" si="2"/>
      </c>
      <c r="E34" s="77"/>
      <c r="F34" s="68"/>
    </row>
    <row r="35" spans="1:6" ht="13.5" customHeight="1">
      <c r="A35" s="35">
        <f t="shared" si="0"/>
      </c>
      <c r="B35" s="77"/>
      <c r="C35" s="77"/>
      <c r="D35" s="35">
        <f t="shared" si="2"/>
      </c>
      <c r="E35" s="77"/>
      <c r="F35" s="68"/>
    </row>
    <row r="36" spans="1:6" ht="13.5" customHeight="1">
      <c r="A36" s="35">
        <f t="shared" si="0"/>
      </c>
      <c r="B36" s="77"/>
      <c r="C36" s="77"/>
      <c r="D36" s="35">
        <f t="shared" si="2"/>
      </c>
      <c r="E36" s="77"/>
      <c r="F36" s="68"/>
    </row>
    <row r="37" spans="1:6" ht="13.5" customHeight="1">
      <c r="A37" s="35">
        <f t="shared" si="0"/>
      </c>
      <c r="B37" s="77"/>
      <c r="C37" s="77"/>
      <c r="D37" s="35">
        <f t="shared" si="2"/>
      </c>
      <c r="E37" s="77"/>
      <c r="F37" s="68"/>
    </row>
    <row r="38" spans="1:6" ht="13.5" customHeight="1">
      <c r="A38" s="35">
        <f t="shared" si="0"/>
      </c>
      <c r="B38" s="77"/>
      <c r="C38" s="77"/>
      <c r="D38" s="35">
        <f t="shared" si="2"/>
      </c>
      <c r="E38" s="77"/>
      <c r="F38" s="68"/>
    </row>
    <row r="39" spans="1:6" ht="13.5" customHeight="1">
      <c r="A39" s="35">
        <f t="shared" si="0"/>
      </c>
      <c r="B39" s="77"/>
      <c r="C39" s="77"/>
      <c r="D39" s="35">
        <f t="shared" si="2"/>
      </c>
      <c r="E39" s="77"/>
      <c r="F39" s="68"/>
    </row>
    <row r="40" spans="1:6" ht="13.5" customHeight="1">
      <c r="A40" s="35">
        <f t="shared" si="0"/>
      </c>
      <c r="B40" s="77"/>
      <c r="C40" s="77"/>
      <c r="D40" s="35">
        <f t="shared" si="2"/>
      </c>
      <c r="E40" s="77"/>
      <c r="F40" s="68"/>
    </row>
    <row r="41" spans="2:3" ht="13.5" customHeight="1">
      <c r="B41" s="76"/>
      <c r="C41" s="76"/>
    </row>
    <row r="42" ht="13.5" customHeight="1"/>
    <row r="43" ht="13.5" customHeight="1"/>
    <row r="44" ht="13.5" customHeight="1"/>
    <row r="45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H42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13.25390625" style="7" customWidth="1"/>
    <col min="2" max="2" width="18.875" style="7" customWidth="1"/>
    <col min="3" max="3" width="12.75390625" style="7" customWidth="1"/>
    <col min="4" max="4" width="21.875" style="7" customWidth="1"/>
    <col min="5" max="5" width="11.25390625" style="7" customWidth="1"/>
    <col min="6" max="16384" width="9.125" style="7" customWidth="1"/>
  </cols>
  <sheetData>
    <row r="1" spans="2:8" s="17" customFormat="1" ht="39" customHeight="1">
      <c r="B1" s="91" t="s">
        <v>73</v>
      </c>
      <c r="C1" s="91"/>
      <c r="D1" s="91"/>
      <c r="E1" s="18"/>
      <c r="F1" s="18"/>
      <c r="G1" s="18"/>
      <c r="H1" s="19"/>
    </row>
    <row r="2" s="17" customFormat="1" ht="15.75"/>
    <row r="3" spans="1:3" s="17" customFormat="1" ht="35.25" customHeight="1">
      <c r="A3" s="17" t="s">
        <v>9</v>
      </c>
      <c r="B3" s="29" t="s">
        <v>22</v>
      </c>
      <c r="C3" s="17" t="s">
        <v>10</v>
      </c>
    </row>
    <row r="4" spans="1:4" s="17" customFormat="1" ht="15.75">
      <c r="A4" s="17" t="s">
        <v>11</v>
      </c>
      <c r="B4" s="28" t="str">
        <f>'5-ППЭ'!E8</f>
        <v>МОУ СОШ № _____</v>
      </c>
      <c r="C4" s="17" t="s">
        <v>12</v>
      </c>
      <c r="D4" s="20" t="s">
        <v>13</v>
      </c>
    </row>
    <row r="5" s="17" customFormat="1" ht="15.75"/>
    <row r="6" spans="1:5" ht="15.75">
      <c r="A6" s="89" t="s">
        <v>21</v>
      </c>
      <c r="B6" s="90" t="s">
        <v>15</v>
      </c>
      <c r="C6" s="90"/>
      <c r="D6" s="90" t="s">
        <v>16</v>
      </c>
      <c r="E6" s="90"/>
    </row>
    <row r="7" spans="1:5" ht="45.75" customHeight="1">
      <c r="A7" s="89"/>
      <c r="B7" s="9" t="s">
        <v>17</v>
      </c>
      <c r="C7" s="11" t="s">
        <v>14</v>
      </c>
      <c r="D7" s="9" t="s">
        <v>17</v>
      </c>
      <c r="E7" s="11" t="s">
        <v>14</v>
      </c>
    </row>
    <row r="8" spans="1:5" ht="15.75">
      <c r="A8" s="9">
        <v>1</v>
      </c>
      <c r="B8" s="10" t="str">
        <f>IF($A8&lt;=аудитории!$G$5,VLOOKUP(VLOOKUP($A8,вспомогательный!$A$2:$B$50,2,FALSE),организаторы!$A$2:$B$100,2),"")</f>
        <v>М</v>
      </c>
      <c r="C8" s="9">
        <f>IF(A8&lt;=аудитории!$E$2,VLOOKUP($A8,аудитории!$A$2:$B$150,2,TRUE),"")</f>
        <v>5</v>
      </c>
      <c r="D8" s="10" t="str">
        <f>IF($A8&lt;=аудитории!$G$5,VLOOKUP(VLOOKUP($A8,вспомогательный!$D$2:$E$50,2,FALSE),организаторы!$D$2:$E$100,2),"")</f>
        <v>Э</v>
      </c>
      <c r="E8" s="9">
        <f>IF(A8&lt;=аудитории!$E$2,VLOOKUP($A8,аудитории!$A$2:$B$150,2,TRUE),"")</f>
        <v>5</v>
      </c>
    </row>
    <row r="9" spans="1:5" ht="15.75">
      <c r="A9" s="9">
        <v>2</v>
      </c>
      <c r="B9" s="10">
        <f>IF($A9&lt;=аудитории!$G$5,VLOOKUP(VLOOKUP($A9,вспомогательный!$A$2:$B$50,2,FALSE),организаторы!$A$2:$B$100,2),"")</f>
      </c>
      <c r="C9" s="9">
        <f>IF(A9&lt;=аудитории!$E$2,VLOOKUP($A9,аудитории!$A$2:$B$150,2,TRUE),"")</f>
        <v>6</v>
      </c>
      <c r="D9" s="10">
        <f>IF($A9&lt;=аудитории!$G$5,VLOOKUP(VLOOKUP($A9,вспомогательный!$D$2:$E$50,2,FALSE),организаторы!$D$2:$E$100,2),"")</f>
      </c>
      <c r="E9" s="9">
        <f>IF(A9&lt;=аудитории!$E$2,VLOOKUP($A9,аудитории!$A$2:$B$150,2,TRUE),"")</f>
        <v>6</v>
      </c>
    </row>
    <row r="10" spans="1:5" ht="15.75">
      <c r="A10" s="9">
        <v>3</v>
      </c>
      <c r="B10" s="10">
        <f>IF($A10&lt;=аудитории!$G$5,VLOOKUP(VLOOKUP($A10,вспомогательный!$A$2:$B$50,2,FALSE),организаторы!$A$2:$B$100,2),"")</f>
      </c>
      <c r="C10" s="9">
        <f>IF(A10&lt;=аудитории!$E$2,VLOOKUP($A10,аудитории!$A$2:$B$150,2,TRUE),"")</f>
        <v>7</v>
      </c>
      <c r="D10" s="10">
        <f>IF($A10&lt;=аудитории!$G$5,VLOOKUP(VLOOKUP($A10,вспомогательный!$D$2:$E$50,2,FALSE),организаторы!$D$2:$E$100,2),"")</f>
      </c>
      <c r="E10" s="9">
        <f>IF(A10&lt;=аудитории!$E$2,VLOOKUP($A10,аудитории!$A$2:$B$150,2,TRUE),"")</f>
        <v>7</v>
      </c>
    </row>
    <row r="11" spans="1:5" ht="15.75">
      <c r="A11" s="9">
        <v>4</v>
      </c>
      <c r="B11" s="10">
        <f>IF($A11&lt;=аудитории!$G$5,VLOOKUP(VLOOKUP($A11,вспомогательный!$A$2:$B$50,2,FALSE),организаторы!$A$2:$B$100,2),"")</f>
      </c>
      <c r="C11" s="9">
        <f>IF(A11&lt;=аудитории!$E$2,VLOOKUP($A11,аудитории!$A$2:$B$150,2,TRUE),"")</f>
        <v>8</v>
      </c>
      <c r="D11" s="10">
        <f>IF($A11&lt;=аудитории!$G$5,VLOOKUP(VLOOKUP($A11,вспомогательный!$D$2:$E$50,2,FALSE),организаторы!$D$2:$E$100,2),"")</f>
      </c>
      <c r="E11" s="9">
        <f>IF(A11&lt;=аудитории!$E$2,VLOOKUP($A11,аудитории!$A$2:$B$150,2,TRUE),"")</f>
        <v>8</v>
      </c>
    </row>
    <row r="12" spans="1:5" ht="15.75">
      <c r="A12" s="9">
        <v>5</v>
      </c>
      <c r="B12" s="10">
        <f>IF($A12&lt;=аудитории!$G$5,VLOOKUP(VLOOKUP($A12,вспомогательный!$A$2:$B$50,2,FALSE),организаторы!$A$2:$B$100,2),"")</f>
      </c>
      <c r="C12" s="9">
        <f>IF(A12&lt;=аудитории!$E$2,VLOOKUP($A12,аудитории!$A$2:$B$150,2,TRUE),"")</f>
        <v>9</v>
      </c>
      <c r="D12" s="10">
        <f>IF($A12&lt;=аудитории!$G$5,VLOOKUP(VLOOKUP($A12,вспомогательный!$D$2:$E$50,2,FALSE),организаторы!$D$2:$E$100,2),"")</f>
      </c>
      <c r="E12" s="9">
        <f>IF(A12&lt;=аудитории!$E$2,VLOOKUP($A12,аудитории!$A$2:$B$150,2,TRUE),"")</f>
        <v>9</v>
      </c>
    </row>
    <row r="13" spans="1:5" ht="15.75">
      <c r="A13" s="9">
        <v>6</v>
      </c>
      <c r="B13" s="10">
        <f>IF($A13&lt;=аудитории!$G$5,VLOOKUP(VLOOKUP($A13,вспомогательный!$A$2:$B$50,2,FALSE),организаторы!$A$2:$B$100,2),"")</f>
      </c>
      <c r="C13" s="9">
        <f>IF(A13&lt;=аудитории!$E$2,VLOOKUP($A13,аудитории!$A$2:$B$150,2,TRUE),"")</f>
        <v>10</v>
      </c>
      <c r="D13" s="10">
        <f>IF($A13&lt;=аудитории!$G$5,VLOOKUP(VLOOKUP($A13,вспомогательный!$D$2:$E$50,2,FALSE),организаторы!$D$2:$E$100,2),"")</f>
      </c>
      <c r="E13" s="9">
        <f>IF(A13&lt;=аудитории!$E$2,VLOOKUP($A13,аудитории!$A$2:$B$150,2,TRUE),"")</f>
        <v>10</v>
      </c>
    </row>
    <row r="14" spans="1:5" ht="15.75">
      <c r="A14" s="9">
        <v>7</v>
      </c>
      <c r="B14" s="10">
        <f>IF($A14&lt;=аудитории!$G$5,VLOOKUP(VLOOKUP($A14,вспомогательный!$A$2:$B$50,2,FALSE),организаторы!$A$2:$B$100,2),"")</f>
      </c>
      <c r="C14" s="9">
        <f>IF(A14&lt;=аудитории!$E$2,VLOOKUP($A14,аудитории!$A$2:$B$150,2,TRUE),"")</f>
        <v>11</v>
      </c>
      <c r="D14" s="10">
        <f>IF($A14&lt;=аудитории!$G$5,VLOOKUP(VLOOKUP($A14,вспомогательный!$D$2:$E$50,2,FALSE),организаторы!$D$2:$E$100,2),"")</f>
      </c>
      <c r="E14" s="9">
        <f>IF(A14&lt;=аудитории!$E$2,VLOOKUP($A14,аудитории!$A$2:$B$150,2,TRUE),"")</f>
        <v>11</v>
      </c>
    </row>
    <row r="15" spans="1:5" ht="15.75">
      <c r="A15" s="9">
        <v>8</v>
      </c>
      <c r="B15" s="10">
        <f>IF($A15&lt;=аудитории!$G$5,VLOOKUP(VLOOKUP($A15,вспомогательный!$A$2:$B$50,2,FALSE),организаторы!$A$2:$B$100,2),"")</f>
      </c>
      <c r="C15" s="9">
        <f>IF(A15&lt;=аудитории!$E$2,VLOOKUP($A15,аудитории!$A$2:$B$150,2,TRUE),"")</f>
        <v>12</v>
      </c>
      <c r="D15" s="10">
        <f>IF($A15&lt;=аудитории!$G$5,VLOOKUP(VLOOKUP($A15,вспомогательный!$D$2:$E$50,2,FALSE),организаторы!$D$2:$E$100,2),"")</f>
      </c>
      <c r="E15" s="9">
        <f>IF(A15&lt;=аудитории!$E$2,VLOOKUP($A15,аудитории!$A$2:$B$150,2,TRUE),"")</f>
        <v>12</v>
      </c>
    </row>
    <row r="16" spans="1:5" ht="15.75">
      <c r="A16" s="9">
        <v>9</v>
      </c>
      <c r="B16" s="10">
        <f>IF($A16&lt;=аудитории!$G$5,VLOOKUP(VLOOKUP($A16,вспомогательный!$A$2:$B$50,2,FALSE),организаторы!$A$2:$B$100,2),"")</f>
      </c>
      <c r="C16" s="9">
        <f>IF(A16&lt;=аудитории!$E$2,VLOOKUP($A16,аудитории!$A$2:$B$150,2,TRUE),"")</f>
        <v>13</v>
      </c>
      <c r="D16" s="10">
        <f>IF($A16&lt;=аудитории!$G$5,VLOOKUP(VLOOKUP($A16,вспомогательный!$D$2:$E$50,2,FALSE),организаторы!$D$2:$E$100,2),"")</f>
      </c>
      <c r="E16" s="9">
        <f>IF(A16&lt;=аудитории!$E$2,VLOOKUP($A16,аудитории!$A$2:$B$150,2,TRUE),"")</f>
        <v>13</v>
      </c>
    </row>
    <row r="17" spans="1:5" ht="15.75">
      <c r="A17" s="9">
        <v>10</v>
      </c>
      <c r="B17" s="10">
        <f>IF($A17&lt;=аудитории!$G$5,VLOOKUP(VLOOKUP($A17,вспомогательный!$A$2:$B$50,2,FALSE),организаторы!$A$2:$B$100,2),"")</f>
      </c>
      <c r="C17" s="9">
        <f>IF(A17&lt;=аудитории!$E$2,VLOOKUP($A17,аудитории!$A$2:$B$150,2,TRUE),"")</f>
        <v>14</v>
      </c>
      <c r="D17" s="10">
        <f>IF($A17&lt;=аудитории!$G$5,VLOOKUP(VLOOKUP($A17,вспомогательный!$D$2:$E$50,2,FALSE),организаторы!$D$2:$E$100,2),"")</f>
      </c>
      <c r="E17" s="9">
        <f>IF(A17&lt;=аудитории!$E$2,VLOOKUP($A17,аудитории!$A$2:$B$150,2,TRUE),"")</f>
        <v>14</v>
      </c>
    </row>
    <row r="18" spans="1:5" ht="15.75">
      <c r="A18" s="9">
        <v>11</v>
      </c>
      <c r="B18" s="10">
        <f>IF($A18&lt;=аудитории!$G$5,VLOOKUP(VLOOKUP($A18,вспомогательный!$A$2:$B$50,2,FALSE),организаторы!$A$2:$B$100,2),"")</f>
      </c>
      <c r="C18" s="9">
        <f>IF(A18&lt;=аудитории!$E$2,VLOOKUP($A18,аудитории!$A$2:$B$150,2,TRUE),"")</f>
        <v>15</v>
      </c>
      <c r="D18" s="10">
        <f>IF($A18&lt;=аудитории!$G$5,VLOOKUP(VLOOKUP($A18,вспомогательный!$D$2:$E$50,2,FALSE),организаторы!$D$2:$E$100,2),"")</f>
      </c>
      <c r="E18" s="9">
        <f>IF(A18&lt;=аудитории!$E$2,VLOOKUP($A18,аудитории!$A$2:$B$150,2,TRUE),"")</f>
        <v>15</v>
      </c>
    </row>
    <row r="19" spans="1:5" ht="15.75">
      <c r="A19" s="9">
        <v>12</v>
      </c>
      <c r="B19" s="10">
        <f>IF($A19&lt;=аудитории!$G$5,VLOOKUP(VLOOKUP($A19,вспомогательный!$A$2:$B$50,2,FALSE),организаторы!$A$2:$B$100,2),"")</f>
      </c>
      <c r="C19" s="9">
        <f>IF(A19&lt;=аудитории!$E$2,VLOOKUP($A19,аудитории!$A$2:$B$150,2,TRUE),"")</f>
        <v>16</v>
      </c>
      <c r="D19" s="10">
        <f>IF($A19&lt;=аудитории!$G$5,VLOOKUP(VLOOKUP($A19,вспомогательный!$D$2:$E$50,2,FALSE),организаторы!$D$2:$E$100,2),"")</f>
      </c>
      <c r="E19" s="9">
        <f>IF(A19&lt;=аудитории!$E$2,VLOOKUP($A19,аудитории!$A$2:$B$150,2,TRUE),"")</f>
        <v>16</v>
      </c>
    </row>
    <row r="20" spans="1:5" ht="15.75">
      <c r="A20" s="9">
        <v>13</v>
      </c>
      <c r="B20" s="10">
        <f>IF($A20&lt;=аудитории!$G$5,VLOOKUP(VLOOKUP($A20,вспомогательный!$A$2:$B$50,2,FALSE),организаторы!$A$2:$B$100,2),"")</f>
      </c>
      <c r="C20" s="9">
        <f>IF(A20&lt;=аудитории!$E$2,VLOOKUP($A20,аудитории!$A$2:$B$150,2,TRUE),"")</f>
        <v>17</v>
      </c>
      <c r="D20" s="10">
        <f>IF($A20&lt;=аудитории!$G$5,VLOOKUP(VLOOKUP($A20,вспомогательный!$D$2:$E$50,2,FALSE),организаторы!$D$2:$E$100,2),"")</f>
      </c>
      <c r="E20" s="9">
        <f>IF(A20&lt;=аудитории!$E$2,VLOOKUP($A20,аудитории!$A$2:$B$150,2,TRUE),"")</f>
        <v>17</v>
      </c>
    </row>
    <row r="21" spans="1:5" ht="15.75">
      <c r="A21" s="9">
        <v>14</v>
      </c>
      <c r="B21" s="10">
        <f>IF($A21&lt;=аудитории!$G$5,VLOOKUP(VLOOKUP($A21,вспомогательный!$A$2:$B$50,2,FALSE),организаторы!$A$2:$B$100,2),"")</f>
      </c>
      <c r="C21" s="9">
        <f>IF(A21&lt;=аудитории!$E$2,VLOOKUP($A21,аудитории!$A$2:$B$150,2,TRUE),"")</f>
        <v>18</v>
      </c>
      <c r="D21" s="10">
        <f>IF($A21&lt;=аудитории!$G$5,VLOOKUP(VLOOKUP($A21,вспомогательный!$D$2:$E$50,2,FALSE),организаторы!$D$2:$E$100,2),"")</f>
      </c>
      <c r="E21" s="9">
        <f>IF(A21&lt;=аудитории!$E$2,VLOOKUP($A21,аудитории!$A$2:$B$150,2,TRUE),"")</f>
        <v>18</v>
      </c>
    </row>
    <row r="22" spans="1:5" ht="15.75">
      <c r="A22" s="9">
        <v>15</v>
      </c>
      <c r="B22" s="10">
        <f>IF($A22&lt;=аудитории!$G$5,VLOOKUP(VLOOKUP($A22,вспомогательный!$A$2:$B$50,2,FALSE),организаторы!$A$2:$B$100,2),"")</f>
      </c>
      <c r="C22" s="9">
        <f>IF(A22&lt;=аудитории!$E$2,VLOOKUP($A22,аудитории!$A$2:$B$150,2,TRUE),"")</f>
        <v>19</v>
      </c>
      <c r="D22" s="10">
        <f>IF($A22&lt;=аудитории!$G$5,VLOOKUP(VLOOKUP($A22,вспомогательный!$D$2:$E$50,2,FALSE),организаторы!$D$2:$E$100,2),"")</f>
      </c>
      <c r="E22" s="9">
        <f>IF(A22&lt;=аудитории!$E$2,VLOOKUP($A22,аудитории!$A$2:$B$150,2,TRUE),"")</f>
        <v>19</v>
      </c>
    </row>
    <row r="23" spans="1:5" ht="15.75">
      <c r="A23" s="9">
        <v>16</v>
      </c>
      <c r="B23" s="10">
        <f>IF($A23&lt;=аудитории!$G$5,VLOOKUP(VLOOKUP($A23,вспомогательный!$A$2:$B$50,2,FALSE),организаторы!$A$2:$B$100,2),"")</f>
      </c>
      <c r="C23" s="9">
        <f>IF(A23&lt;=аудитории!$E$2,VLOOKUP($A23,аудитории!$A$2:$B$150,2,TRUE),"")</f>
      </c>
      <c r="D23" s="10">
        <f>IF($A23&lt;=аудитории!$G$5,VLOOKUP(VLOOKUP($A23,вспомогательный!$D$2:$E$50,2,FALSE),организаторы!$D$2:$E$100,2),"")</f>
      </c>
      <c r="E23" s="9">
        <f>IF(A23&lt;=аудитории!$E$2,VLOOKUP($A23,аудитории!$A$2:$B$150,2,TRUE),"")</f>
      </c>
    </row>
    <row r="24" spans="1:5" ht="15.75">
      <c r="A24" s="9">
        <v>17</v>
      </c>
      <c r="B24" s="10">
        <f>IF($A24&lt;=аудитории!$G$5,VLOOKUP(VLOOKUP($A24,вспомогательный!$A$2:$B$50,2,FALSE),организаторы!$A$2:$B$100,2),"")</f>
      </c>
      <c r="C24" s="9">
        <f>IF(A24&lt;=аудитории!$E$2,VLOOKUP($A24,аудитории!$A$2:$B$150,2,TRUE),"")</f>
      </c>
      <c r="D24" s="10">
        <f>IF($A24&lt;=аудитории!$G$5,VLOOKUP(VLOOKUP($A24,вспомогательный!$D$2:$E$50,2,FALSE),организаторы!$D$2:$E$100,2),"")</f>
      </c>
      <c r="E24" s="9">
        <f>IF(A24&lt;=аудитории!$E$2,VLOOKUP($A24,аудитории!$A$2:$B$150,2,TRUE),"")</f>
      </c>
    </row>
    <row r="25" spans="1:5" ht="15.75">
      <c r="A25" s="9">
        <v>18</v>
      </c>
      <c r="B25" s="10">
        <f>IF($A25&lt;=аудитории!$G$5,VLOOKUP(VLOOKUP($A25,вспомогательный!$A$2:$B$50,2,FALSE),организаторы!$A$2:$B$100,2),"")</f>
      </c>
      <c r="C25" s="9">
        <f>IF(A25&lt;=аудитории!$E$2,VLOOKUP($A25,аудитории!$A$2:$B$150,2,TRUE),"")</f>
      </c>
      <c r="D25" s="10">
        <f>IF($A25&lt;=аудитории!$G$5,VLOOKUP(VLOOKUP($A25,вспомогательный!$D$2:$E$50,2,FALSE),организаторы!$D$2:$E$100,2),"")</f>
      </c>
      <c r="E25" s="9">
        <f>IF(A25&lt;=аудитории!$E$2,VLOOKUP($A25,аудитории!$A$2:$B$150,2,TRUE),"")</f>
      </c>
    </row>
    <row r="26" spans="1:5" ht="15.75">
      <c r="A26" s="9">
        <v>19</v>
      </c>
      <c r="B26" s="10">
        <f>IF($A26&lt;=аудитории!$G$5,VLOOKUP(VLOOKUP($A26,вспомогательный!$A$2:$B$50,2,FALSE),организаторы!$A$2:$B$100,2),"")</f>
      </c>
      <c r="C26" s="9">
        <f>IF(A26&lt;=аудитории!$E$2,VLOOKUP($A26,аудитории!$A$2:$B$150,2,TRUE),"")</f>
      </c>
      <c r="D26" s="10">
        <f>IF($A26&lt;=аудитории!$G$5,VLOOKUP(VLOOKUP($A26,вспомогательный!$D$2:$E$50,2,FALSE),организаторы!$D$2:$E$100,2),"")</f>
      </c>
      <c r="E26" s="9">
        <f>IF(A26&lt;=аудитории!$E$2,VLOOKUP($A26,аудитории!$A$2:$B$150,2,TRUE),"")</f>
      </c>
    </row>
    <row r="27" spans="1:5" ht="15.75">
      <c r="A27" s="9">
        <v>20</v>
      </c>
      <c r="B27" s="10">
        <f>IF($A27&lt;=аудитории!$G$5,VLOOKUP(VLOOKUP($A27,вспомогательный!$A$2:$B$50,2,FALSE),организаторы!$A$2:$B$100,2),"")</f>
      </c>
      <c r="C27" s="9">
        <f>IF(A27&lt;=аудитории!$E$2,VLOOKUP($A27,аудитории!$A$2:$B$150,2,TRUE),"")</f>
      </c>
      <c r="D27" s="10">
        <f>IF($A27&lt;=аудитории!$G$5,VLOOKUP(VLOOKUP($A27,вспомогательный!$D$2:$E$50,2,FALSE),организаторы!$D$2:$E$100,2),"")</f>
      </c>
      <c r="E27" s="9">
        <f>IF(A27&lt;=аудитории!$E$2,VLOOKUP($A27,аудитории!$A$2:$B$150,2,TRUE),"")</f>
      </c>
    </row>
    <row r="28" spans="1:5" ht="15.75">
      <c r="A28" s="9">
        <v>21</v>
      </c>
      <c r="B28" s="10">
        <f>IF($A28&lt;=аудитории!$G$5,VLOOKUP(VLOOKUP($A28,вспомогательный!$A$2:$B$50,2,FALSE),организаторы!$A$2:$B$100,2),"")</f>
      </c>
      <c r="C28" s="9">
        <f>IF(A28&lt;=аудитории!$E$2,VLOOKUP($A28,аудитории!$A$2:$B$150,2,TRUE),"")</f>
      </c>
      <c r="D28" s="10">
        <f>IF($A28&lt;=аудитории!$G$5,VLOOKUP(VLOOKUP($A28,вспомогательный!$D$2:$E$50,2,FALSE),организаторы!$D$2:$E$100,2),"")</f>
      </c>
      <c r="E28" s="9">
        <f>IF(A28&lt;=аудитории!$E$2,VLOOKUP($A28,аудитории!$A$2:$B$150,2,TRUE),"")</f>
      </c>
    </row>
    <row r="29" spans="1:5" ht="15.75">
      <c r="A29" s="9">
        <v>22</v>
      </c>
      <c r="B29" s="10">
        <f>IF($A29&lt;=аудитории!$G$5,VLOOKUP(VLOOKUP($A29,вспомогательный!$A$2:$B$50,2,FALSE),организаторы!$A$2:$B$100,2),"")</f>
      </c>
      <c r="C29" s="9">
        <f>IF(A29&lt;=аудитории!$E$2,VLOOKUP($A29,аудитории!$A$2:$B$150,2,TRUE),"")</f>
      </c>
      <c r="D29" s="10">
        <f>IF($A29&lt;=аудитории!$G$5,VLOOKUP(VLOOKUP($A29,вспомогательный!$D$2:$E$50,2,FALSE),организаторы!$D$2:$E$100,2),"")</f>
      </c>
      <c r="E29" s="9">
        <f>IF(A29&lt;=аудитории!$E$2,VLOOKUP($A29,аудитории!$A$2:$B$150,2,TRUE),"")</f>
      </c>
    </row>
    <row r="30" spans="1:5" ht="15.75">
      <c r="A30" s="9">
        <v>23</v>
      </c>
      <c r="B30" s="10">
        <f>IF($A30&lt;=аудитории!$G$5,VLOOKUP(VLOOKUP($A30,вспомогательный!$A$2:$B$50,2,FALSE),организаторы!$A$2:$B$100,2),"")</f>
      </c>
      <c r="C30" s="9">
        <f>IF(A30&lt;=аудитории!$E$2,VLOOKUP($A30,аудитории!$A$2:$B$150,2,TRUE),"")</f>
      </c>
      <c r="D30" s="10">
        <f>IF($A30&lt;=аудитории!$G$5,VLOOKUP(VLOOKUP($A30,вспомогательный!$D$2:$E$50,2,FALSE),организаторы!$D$2:$E$100,2),"")</f>
      </c>
      <c r="E30" s="9">
        <f>IF(A30&lt;=аудитории!$E$2,VLOOKUP($A30,аудитории!$A$2:$B$150,2,TRUE),"")</f>
      </c>
    </row>
    <row r="31" spans="1:5" ht="15.75">
      <c r="A31" s="9">
        <v>24</v>
      </c>
      <c r="B31" s="10">
        <f>IF($A31&lt;=аудитории!$G$5,VLOOKUP(VLOOKUP($A31,вспомогательный!$A$2:$B$50,2,FALSE),организаторы!$A$2:$B$100,2),"")</f>
      </c>
      <c r="C31" s="9">
        <f>IF(A31&lt;=аудитории!$E$2,VLOOKUP($A31,аудитории!$A$2:$B$150,2,TRUE),"")</f>
      </c>
      <c r="D31" s="10">
        <f>IF($A31&lt;=аудитории!$G$5,VLOOKUP(VLOOKUP($A31,вспомогательный!$D$2:$E$50,2,FALSE),организаторы!$D$2:$E$100,2),"")</f>
      </c>
      <c r="E31" s="9">
        <f>IF(A31&lt;=аудитории!$E$2,VLOOKUP($A31,аудитории!$A$2:$B$150,2,TRUE),"")</f>
      </c>
    </row>
    <row r="32" spans="1:5" ht="15.75">
      <c r="A32" s="9">
        <v>25</v>
      </c>
      <c r="B32" s="10">
        <f>IF($A32&lt;=аудитории!$G$5,VLOOKUP(VLOOKUP($A32,вспомогательный!$A$2:$B$50,2,FALSE),организаторы!$A$2:$B$100,2),"")</f>
      </c>
      <c r="C32" s="9">
        <f>IF(A32&lt;=аудитории!$E$2,VLOOKUP($A32,аудитории!$A$2:$B$150,2,TRUE),"")</f>
      </c>
      <c r="D32" s="10">
        <f>IF($A32&lt;=аудитории!$G$5,VLOOKUP(VLOOKUP($A32,вспомогательный!$D$2:$E$50,2,FALSE),организаторы!$D$2:$E$100,2),"")</f>
      </c>
      <c r="E32" s="9">
        <f>IF(A32&lt;=аудитории!$E$2,VLOOKUP($A32,аудитории!$A$2:$B$150,2,TRUE),"")</f>
      </c>
    </row>
    <row r="33" spans="1:5" ht="15.75">
      <c r="A33" s="9">
        <v>26</v>
      </c>
      <c r="B33" s="10">
        <f>IF($A33&lt;=аудитории!$G$5,VLOOKUP(VLOOKUP($A33,вспомогательный!$A$2:$B$50,2,FALSE),организаторы!$A$2:$B$100,2),"")</f>
      </c>
      <c r="C33" s="9">
        <f>IF(A33&lt;=аудитории!$E$2,VLOOKUP($A33,аудитории!$A$2:$B$150,2,TRUE),"")</f>
      </c>
      <c r="D33" s="10">
        <f>IF($A33&lt;=аудитории!$G$5,VLOOKUP(VLOOKUP($A33,вспомогательный!$D$2:$E$50,2,FALSE),организаторы!$D$2:$E$100,2),"")</f>
      </c>
      <c r="E33" s="9">
        <f>IF(A33&lt;=аудитории!$E$2,VLOOKUP($A33,аудитории!$A$2:$B$150,2,TRUE),"")</f>
      </c>
    </row>
    <row r="34" spans="1:5" ht="15.75">
      <c r="A34" s="9">
        <v>27</v>
      </c>
      <c r="B34" s="10">
        <f>IF($A34&lt;=аудитории!$G$5,VLOOKUP(VLOOKUP($A34,вспомогательный!$A$2:$B$50,2,FALSE),организаторы!$A$2:$B$100,2),"")</f>
      </c>
      <c r="C34" s="9">
        <f>IF(A34&lt;=аудитории!$E$2,VLOOKUP($A34,аудитории!$A$2:$B$150,2,TRUE),"")</f>
      </c>
      <c r="D34" s="10">
        <f>IF($A34&lt;=аудитории!$G$5,VLOOKUP(VLOOKUP($A34,вспомогательный!$D$2:$E$50,2,FALSE),организаторы!$D$2:$E$100,2),"")</f>
      </c>
      <c r="E34" s="9">
        <f>IF(A34&lt;=аудитории!$E$2,VLOOKUP($A34,аудитории!$A$2:$B$150,2,TRUE),"")</f>
      </c>
    </row>
    <row r="35" spans="1:5" ht="15.75">
      <c r="A35" s="9">
        <v>28</v>
      </c>
      <c r="B35" s="10">
        <f>IF($A35&lt;=аудитории!$G$5,VLOOKUP(VLOOKUP($A35,вспомогательный!$A$2:$B$50,2,FALSE),организаторы!$A$2:$B$100,2),"")</f>
      </c>
      <c r="C35" s="9">
        <f>IF(A35&lt;=аудитории!$E$2,VLOOKUP($A35,аудитории!$A$2:$B$150,2,TRUE),"")</f>
      </c>
      <c r="D35" s="10">
        <f>IF($A35&lt;=аудитории!$G$5,VLOOKUP(VLOOKUP($A35,вспомогательный!$D$2:$E$50,2,FALSE),организаторы!$D$2:$E$100,2),"")</f>
      </c>
      <c r="E35" s="9">
        <f>IF(A35&lt;=аудитории!$E$2,VLOOKUP($A35,аудитории!$A$2:$B$150,2,TRUE),"")</f>
      </c>
    </row>
    <row r="36" spans="1:5" ht="15.75">
      <c r="A36" s="9">
        <v>29</v>
      </c>
      <c r="B36" s="10">
        <f>IF($A36&lt;=аудитории!$G$5,VLOOKUP(VLOOKUP($A36,вспомогательный!$A$2:$B$50,2,FALSE),организаторы!$A$2:$B$100,2),"")</f>
      </c>
      <c r="C36" s="9">
        <f>IF(A36&lt;=аудитории!$E$2,VLOOKUP($A36,аудитории!$A$2:$B$150,2,TRUE),"")</f>
      </c>
      <c r="D36" s="10">
        <f>IF($A36&lt;=аудитории!$G$5,VLOOKUP(VLOOKUP($A36,вспомогательный!$D$2:$E$50,2,FALSE),организаторы!$D$2:$E$100,2),"")</f>
      </c>
      <c r="E36" s="9">
        <f>IF(A36&lt;=аудитории!$E$2,VLOOKUP($A36,аудитории!$A$2:$B$150,2,TRUE),"")</f>
      </c>
    </row>
    <row r="37" spans="1:5" ht="15.75">
      <c r="A37" s="9">
        <v>30</v>
      </c>
      <c r="B37" s="10">
        <f>IF($A37&lt;=аудитории!$G$5,VLOOKUP(VLOOKUP($A37,вспомогательный!$A$2:$B$50,2,FALSE),организаторы!$A$2:$B$100,2),"")</f>
      </c>
      <c r="C37" s="9">
        <f>IF(A37&lt;=аудитории!$E$2,VLOOKUP($A37,аудитории!$A$2:$B$150,2,TRUE),"")</f>
      </c>
      <c r="D37" s="10">
        <f>IF($A37&lt;=аудитории!$G$5,VLOOKUP(VLOOKUP($A37,вспомогательный!$D$2:$E$50,2,FALSE),организаторы!$D$2:$E$100,2),"")</f>
      </c>
      <c r="E37" s="9">
        <f>IF(A37&lt;=аудитории!$E$2,VLOOKUP($A37,аудитории!$A$2:$B$150,2,TRUE),"")</f>
      </c>
    </row>
    <row r="38" spans="1:5" ht="15.75">
      <c r="A38" s="9">
        <v>31</v>
      </c>
      <c r="B38" s="10">
        <f>IF($A38&lt;=аудитории!$G$5,VLOOKUP(VLOOKUP($A38,вспомогательный!$A$2:$B$50,2,FALSE),организаторы!$A$2:$B$100,2),"")</f>
      </c>
      <c r="C38" s="9">
        <f>IF(A38&lt;=аудитории!$E$2,VLOOKUP($A38,аудитории!$A$2:$B$150,2,TRUE),"")</f>
      </c>
      <c r="D38" s="10">
        <f>IF($A38&lt;=аудитории!$G$5,VLOOKUP(VLOOKUP($A38,вспомогательный!$D$2:$E$50,2,FALSE),организаторы!$D$2:$E$100,2),"")</f>
      </c>
      <c r="E38" s="9">
        <f>IF(A38&lt;=аудитории!$E$2,VLOOKUP($A38,аудитории!$A$2:$B$150,2,TRUE),"")</f>
      </c>
    </row>
    <row r="39" spans="1:5" s="17" customFormat="1" ht="15.75">
      <c r="A39" s="21"/>
      <c r="B39" s="22"/>
      <c r="C39" s="21"/>
      <c r="D39" s="22"/>
      <c r="E39" s="21"/>
    </row>
    <row r="40" spans="1:3" s="17" customFormat="1" ht="16.5" thickBot="1">
      <c r="A40" s="17" t="s">
        <v>18</v>
      </c>
      <c r="C40" s="70"/>
    </row>
    <row r="42" ht="15.75">
      <c r="D42" s="8" t="s">
        <v>74</v>
      </c>
    </row>
  </sheetData>
  <sheetProtection/>
  <mergeCells count="4">
    <mergeCell ref="A6:A7"/>
    <mergeCell ref="B6:C6"/>
    <mergeCell ref="D6:E6"/>
    <mergeCell ref="B1:D1"/>
  </mergeCells>
  <printOptions/>
  <pageMargins left="0.75" right="0.75" top="0.79" bottom="0.71" header="0.5" footer="0.5"/>
  <pageSetup horizontalDpi="300" verticalDpi="300" orientation="portrait" paperSize="9" r:id="rId1"/>
  <headerFooter alignWithMargins="0">
    <oddHeader>&amp;R&amp;"Times New Roman Cyr,полужирный"&amp;12Форма 7-ППЭ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H42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3.25390625" style="7" customWidth="1"/>
    <col min="2" max="2" width="19.75390625" style="7" customWidth="1"/>
    <col min="3" max="3" width="12.75390625" style="7" customWidth="1"/>
    <col min="4" max="4" width="21.875" style="7" customWidth="1"/>
    <col min="5" max="5" width="11.25390625" style="7" customWidth="1"/>
    <col min="6" max="16384" width="9.125" style="7" customWidth="1"/>
  </cols>
  <sheetData>
    <row r="1" spans="2:8" s="17" customFormat="1" ht="39" customHeight="1">
      <c r="B1" s="92" t="s">
        <v>75</v>
      </c>
      <c r="C1" s="92"/>
      <c r="D1" s="92"/>
      <c r="E1" s="18"/>
      <c r="F1" s="18"/>
      <c r="G1" s="18"/>
      <c r="H1" s="19"/>
    </row>
    <row r="2" s="17" customFormat="1" ht="15.75"/>
    <row r="3" spans="1:3" s="17" customFormat="1" ht="35.25" customHeight="1">
      <c r="A3" s="17" t="s">
        <v>9</v>
      </c>
      <c r="B3" s="29" t="s">
        <v>22</v>
      </c>
      <c r="C3" s="17" t="s">
        <v>10</v>
      </c>
    </row>
    <row r="4" spans="1:4" s="17" customFormat="1" ht="15.75">
      <c r="A4" s="17" t="s">
        <v>11</v>
      </c>
      <c r="B4" s="28" t="str">
        <f>'5-ППЭ'!E8</f>
        <v>МОУ СОШ № _____</v>
      </c>
      <c r="C4" s="17" t="s">
        <v>12</v>
      </c>
      <c r="D4" s="20" t="s">
        <v>13</v>
      </c>
    </row>
    <row r="5" s="17" customFormat="1" ht="15.75"/>
    <row r="6" spans="1:5" ht="15.75">
      <c r="A6" s="89" t="s">
        <v>21</v>
      </c>
      <c r="B6" s="90" t="s">
        <v>15</v>
      </c>
      <c r="C6" s="90"/>
      <c r="D6" s="90" t="s">
        <v>16</v>
      </c>
      <c r="E6" s="90"/>
    </row>
    <row r="7" spans="1:5" ht="45.75" customHeight="1">
      <c r="A7" s="89"/>
      <c r="B7" s="9" t="s">
        <v>17</v>
      </c>
      <c r="C7" s="11" t="s">
        <v>14</v>
      </c>
      <c r="D7" s="9" t="s">
        <v>17</v>
      </c>
      <c r="E7" s="11" t="s">
        <v>14</v>
      </c>
    </row>
    <row r="8" spans="1:5" ht="15.75">
      <c r="A8" s="9">
        <v>1</v>
      </c>
      <c r="B8" s="10" t="str">
        <f>IF($A8&lt;=аудитории!$G$5,VLOOKUP(VLOOKUP($A8,вспомогательный!$A$2:$B$50,2,FALSE),организаторы!$A$2:$B$100,2),"")</f>
        <v>М</v>
      </c>
      <c r="C8" s="82">
        <f>IF(A8&lt;=аудитории!$E$2,VLOOKUP($A8,аудитории!$A$2:$B$150,2,TRUE),"")</f>
        <v>5</v>
      </c>
      <c r="D8" s="10" t="str">
        <f>IF($A8&lt;=аудитории!$G$5,VLOOKUP(VLOOKUP($A8,вспомогательный!$D$2:$E$50,2,FALSE),организаторы!$D$2:$E$100,2),"")</f>
        <v>Э</v>
      </c>
      <c r="E8" s="82">
        <f>IF(A8&lt;=аудитории!$E$2,VLOOKUP($A8,аудитории!$A$2:$B$150,2,TRUE),"")</f>
        <v>5</v>
      </c>
    </row>
    <row r="9" spans="1:5" ht="15.75">
      <c r="A9" s="9">
        <v>2</v>
      </c>
      <c r="B9" s="10">
        <f>IF($A9&lt;=аудитории!$G$5,VLOOKUP(VLOOKUP($A9,вспомогательный!$A$2:$B$50,2,FALSE),организаторы!$A$2:$B$100,2),"")</f>
      </c>
      <c r="C9" s="82">
        <f>IF(A9&lt;=аудитории!$E$2,VLOOKUP($A9,аудитории!$A$2:$B$150,2,TRUE),"")</f>
        <v>6</v>
      </c>
      <c r="D9" s="10">
        <f>IF($A9&lt;=аудитории!$G$5,VLOOKUP(VLOOKUP($A9,вспомогательный!$D$2:$E$50,2,FALSE),организаторы!$D$2:$E$100,2),"")</f>
      </c>
      <c r="E9" s="82">
        <f>IF(A9&lt;=аудитории!$E$2,VLOOKUP($A9,аудитории!$A$2:$B$150,2,TRUE),"")</f>
        <v>6</v>
      </c>
    </row>
    <row r="10" spans="1:5" ht="15.75">
      <c r="A10" s="9">
        <v>3</v>
      </c>
      <c r="B10" s="10">
        <f>IF($A10&lt;=аудитории!$G$5,VLOOKUP(VLOOKUP($A10,вспомогательный!$A$2:$B$50,2,FALSE),организаторы!$A$2:$B$100,2),"")</f>
      </c>
      <c r="C10" s="82">
        <f>IF(A10&lt;=аудитории!$E$2,VLOOKUP($A10,аудитории!$A$2:$B$150,2,TRUE),"")</f>
        <v>7</v>
      </c>
      <c r="D10" s="10">
        <f>IF($A10&lt;=аудитории!$G$5,VLOOKUP(VLOOKUP($A10,вспомогательный!$D$2:$E$50,2,FALSE),организаторы!$D$2:$E$100,2),"")</f>
      </c>
      <c r="E10" s="82">
        <f>IF(A10&lt;=аудитории!$E$2,VLOOKUP($A10,аудитории!$A$2:$B$150,2,TRUE),"")</f>
        <v>7</v>
      </c>
    </row>
    <row r="11" spans="1:5" ht="15.75">
      <c r="A11" s="9">
        <v>4</v>
      </c>
      <c r="B11" s="10">
        <f>IF($A11&lt;=аудитории!$G$5,VLOOKUP(VLOOKUP($A11,вспомогательный!$A$2:$B$50,2,FALSE),организаторы!$A$2:$B$100,2),"")</f>
      </c>
      <c r="C11" s="82">
        <f>IF(A11&lt;=аудитории!$E$2,VLOOKUP($A11,аудитории!$A$2:$B$150,2,TRUE),"")</f>
        <v>8</v>
      </c>
      <c r="D11" s="10">
        <f>IF($A11&lt;=аудитории!$G$5,VLOOKUP(VLOOKUP($A11,вспомогательный!$D$2:$E$50,2,FALSE),организаторы!$D$2:$E$100,2),"")</f>
      </c>
      <c r="E11" s="82">
        <f>IF(A11&lt;=аудитории!$E$2,VLOOKUP($A11,аудитории!$A$2:$B$150,2,TRUE),"")</f>
        <v>8</v>
      </c>
    </row>
    <row r="12" spans="1:5" ht="15.75">
      <c r="A12" s="9">
        <v>5</v>
      </c>
      <c r="B12" s="10">
        <f>IF($A12&lt;=аудитории!$G$5,VLOOKUP(VLOOKUP($A12,вспомогательный!$A$2:$B$50,2,FALSE),организаторы!$A$2:$B$100,2),"")</f>
      </c>
      <c r="C12" s="82">
        <f>IF(A12&lt;=аудитории!$E$2,VLOOKUP($A12,аудитории!$A$2:$B$150,2,TRUE),"")</f>
        <v>9</v>
      </c>
      <c r="D12" s="10">
        <f>IF($A12&lt;=аудитории!$G$5,VLOOKUP(VLOOKUP($A12,вспомогательный!$D$2:$E$50,2,FALSE),организаторы!$D$2:$E$100,2),"")</f>
      </c>
      <c r="E12" s="82">
        <f>IF(A12&lt;=аудитории!$E$2,VLOOKUP($A12,аудитории!$A$2:$B$150,2,TRUE),"")</f>
        <v>9</v>
      </c>
    </row>
    <row r="13" spans="1:5" ht="15.75">
      <c r="A13" s="9">
        <v>6</v>
      </c>
      <c r="B13" s="10">
        <f>IF($A13&lt;=аудитории!$G$5,VLOOKUP(VLOOKUP($A13,вспомогательный!$A$2:$B$50,2,FALSE),организаторы!$A$2:$B$100,2),"")</f>
      </c>
      <c r="C13" s="82">
        <f>IF(A13&lt;=аудитории!$E$2,VLOOKUP($A13,аудитории!$A$2:$B$150,2,TRUE),"")</f>
        <v>10</v>
      </c>
      <c r="D13" s="10">
        <f>IF($A13&lt;=аудитории!$G$5,VLOOKUP(VLOOKUP($A13,вспомогательный!$D$2:$E$50,2,FALSE),организаторы!$D$2:$E$100,2),"")</f>
      </c>
      <c r="E13" s="82">
        <f>IF(A13&lt;=аудитории!$E$2,VLOOKUP($A13,аудитории!$A$2:$B$150,2,TRUE),"")</f>
        <v>10</v>
      </c>
    </row>
    <row r="14" spans="1:5" ht="15.75">
      <c r="A14" s="9">
        <v>7</v>
      </c>
      <c r="B14" s="10">
        <f>IF($A14&lt;=аудитории!$G$5,VLOOKUP(VLOOKUP($A14,вспомогательный!$A$2:$B$50,2,FALSE),организаторы!$A$2:$B$100,2),"")</f>
      </c>
      <c r="C14" s="82">
        <f>IF(A14&lt;=аудитории!$E$2,VLOOKUP($A14,аудитории!$A$2:$B$150,2,TRUE),"")</f>
        <v>11</v>
      </c>
      <c r="D14" s="10">
        <f>IF($A14&lt;=аудитории!$G$5,VLOOKUP(VLOOKUP($A14,вспомогательный!$D$2:$E$50,2,FALSE),организаторы!$D$2:$E$100,2),"")</f>
      </c>
      <c r="E14" s="82">
        <f>IF(A14&lt;=аудитории!$E$2,VLOOKUP($A14,аудитории!$A$2:$B$150,2,TRUE),"")</f>
        <v>11</v>
      </c>
    </row>
    <row r="15" spans="1:5" ht="15.75">
      <c r="A15" s="9">
        <v>8</v>
      </c>
      <c r="B15" s="10">
        <f>IF($A15&lt;=аудитории!$G$5,VLOOKUP(VLOOKUP($A15,вспомогательный!$A$2:$B$50,2,FALSE),организаторы!$A$2:$B$100,2),"")</f>
      </c>
      <c r="C15" s="82">
        <f>IF(A15&lt;=аудитории!$E$2,VLOOKUP($A15,аудитории!$A$2:$B$150,2,TRUE),"")</f>
        <v>12</v>
      </c>
      <c r="D15" s="10">
        <f>IF($A15&lt;=аудитории!$G$5,VLOOKUP(VLOOKUP($A15,вспомогательный!$D$2:$E$50,2,FALSE),организаторы!$D$2:$E$100,2),"")</f>
      </c>
      <c r="E15" s="82">
        <f>IF(A15&lt;=аудитории!$E$2,VLOOKUP($A15,аудитории!$A$2:$B$150,2,TRUE),"")</f>
        <v>12</v>
      </c>
    </row>
    <row r="16" spans="1:5" ht="15.75">
      <c r="A16" s="9">
        <v>9</v>
      </c>
      <c r="B16" s="10">
        <f>IF($A16&lt;=аудитории!$G$5,VLOOKUP(VLOOKUP($A16,вспомогательный!$A$2:$B$50,2,FALSE),организаторы!$A$2:$B$100,2),"")</f>
      </c>
      <c r="C16" s="82">
        <f>IF(A16&lt;=аудитории!$E$2,VLOOKUP($A16,аудитории!$A$2:$B$150,2,TRUE),"")</f>
        <v>13</v>
      </c>
      <c r="D16" s="10">
        <f>IF($A16&lt;=аудитории!$G$5,VLOOKUP(VLOOKUP($A16,вспомогательный!$D$2:$E$50,2,FALSE),организаторы!$D$2:$E$100,2),"")</f>
      </c>
      <c r="E16" s="82">
        <f>IF(A16&lt;=аудитории!$E$2,VLOOKUP($A16,аудитории!$A$2:$B$150,2,TRUE),"")</f>
        <v>13</v>
      </c>
    </row>
    <row r="17" spans="1:5" ht="15.75">
      <c r="A17" s="9">
        <v>10</v>
      </c>
      <c r="B17" s="10">
        <f>IF($A17&lt;=аудитории!$G$5,VLOOKUP(VLOOKUP($A17,вспомогательный!$A$2:$B$50,2,FALSE),организаторы!$A$2:$B$100,2),"")</f>
      </c>
      <c r="C17" s="82">
        <f>IF(A17&lt;=аудитории!$E$2,VLOOKUP($A17,аудитории!$A$2:$B$150,2,TRUE),"")</f>
        <v>14</v>
      </c>
      <c r="D17" s="10">
        <f>IF($A17&lt;=аудитории!$G$5,VLOOKUP(VLOOKUP($A17,вспомогательный!$D$2:$E$50,2,FALSE),организаторы!$D$2:$E$100,2),"")</f>
      </c>
      <c r="E17" s="82">
        <f>IF(A17&lt;=аудитории!$E$2,VLOOKUP($A17,аудитории!$A$2:$B$150,2,TRUE),"")</f>
        <v>14</v>
      </c>
    </row>
    <row r="18" spans="1:5" ht="15.75">
      <c r="A18" s="9">
        <v>11</v>
      </c>
      <c r="B18" s="10">
        <f>IF($A18&lt;=аудитории!$G$5,VLOOKUP(VLOOKUP($A18,вспомогательный!$A$2:$B$50,2,FALSE),организаторы!$A$2:$B$100,2),"")</f>
      </c>
      <c r="C18" s="82">
        <f>IF(A18&lt;=аудитории!$E$2,VLOOKUP($A18,аудитории!$A$2:$B$150,2,TRUE),"")</f>
        <v>15</v>
      </c>
      <c r="D18" s="10">
        <f>IF($A18&lt;=аудитории!$G$5,VLOOKUP(VLOOKUP($A18,вспомогательный!$D$2:$E$50,2,FALSE),организаторы!$D$2:$E$100,2),"")</f>
      </c>
      <c r="E18" s="82">
        <f>IF(A18&lt;=аудитории!$E$2,VLOOKUP($A18,аудитории!$A$2:$B$150,2,TRUE),"")</f>
        <v>15</v>
      </c>
    </row>
    <row r="19" spans="1:5" ht="15.75">
      <c r="A19" s="9">
        <v>12</v>
      </c>
      <c r="B19" s="10">
        <f>IF($A19&lt;=аудитории!$G$5,VLOOKUP(VLOOKUP($A19,вспомогательный!$A$2:$B$50,2,FALSE),организаторы!$A$2:$B$100,2),"")</f>
      </c>
      <c r="C19" s="82">
        <f>IF(A19&lt;=аудитории!$E$2,VLOOKUP($A19,аудитории!$A$2:$B$150,2,TRUE),"")</f>
        <v>16</v>
      </c>
      <c r="D19" s="10">
        <f>IF($A19&lt;=аудитории!$G$5,VLOOKUP(VLOOKUP($A19,вспомогательный!$D$2:$E$50,2,FALSE),организаторы!$D$2:$E$100,2),"")</f>
      </c>
      <c r="E19" s="82">
        <f>IF(A19&lt;=аудитории!$E$2,VLOOKUP($A19,аудитории!$A$2:$B$150,2,TRUE),"")</f>
        <v>16</v>
      </c>
    </row>
    <row r="20" spans="1:5" ht="15.75">
      <c r="A20" s="9">
        <v>13</v>
      </c>
      <c r="B20" s="10">
        <f>IF($A20&lt;=аудитории!$G$5,VLOOKUP(VLOOKUP($A20,вспомогательный!$A$2:$B$50,2,FALSE),организаторы!$A$2:$B$100,2),"")</f>
      </c>
      <c r="C20" s="82">
        <f>IF(A20&lt;=аудитории!$E$2,VLOOKUP($A20,аудитории!$A$2:$B$150,2,TRUE),"")</f>
        <v>17</v>
      </c>
      <c r="D20" s="10">
        <f>IF($A20&lt;=аудитории!$G$5,VLOOKUP(VLOOKUP($A20,вспомогательный!$D$2:$E$50,2,FALSE),организаторы!$D$2:$E$100,2),"")</f>
      </c>
      <c r="E20" s="82">
        <f>IF(A20&lt;=аудитории!$E$2,VLOOKUP($A20,аудитории!$A$2:$B$150,2,TRUE),"")</f>
        <v>17</v>
      </c>
    </row>
    <row r="21" spans="1:5" ht="15.75">
      <c r="A21" s="9">
        <v>14</v>
      </c>
      <c r="B21" s="10">
        <f>IF($A21&lt;=аудитории!$G$5,VLOOKUP(VLOOKUP($A21,вспомогательный!$A$2:$B$50,2,FALSE),организаторы!$A$2:$B$100,2),"")</f>
      </c>
      <c r="C21" s="82">
        <f>IF(A21&lt;=аудитории!$E$2,VLOOKUP($A21,аудитории!$A$2:$B$150,2,TRUE),"")</f>
        <v>18</v>
      </c>
      <c r="D21" s="10">
        <f>IF($A21&lt;=аудитории!$G$5,VLOOKUP(VLOOKUP($A21,вспомогательный!$D$2:$E$50,2,FALSE),организаторы!$D$2:$E$100,2),"")</f>
      </c>
      <c r="E21" s="82">
        <f>IF(A21&lt;=аудитории!$E$2,VLOOKUP($A21,аудитории!$A$2:$B$150,2,TRUE),"")</f>
        <v>18</v>
      </c>
    </row>
    <row r="22" spans="1:5" ht="15.75">
      <c r="A22" s="9">
        <v>15</v>
      </c>
      <c r="B22" s="10">
        <f>IF($A22&lt;=аудитории!$G$5,VLOOKUP(VLOOKUP($A22,вспомогательный!$A$2:$B$50,2,FALSE),организаторы!$A$2:$B$100,2),"")</f>
      </c>
      <c r="C22" s="82">
        <f>IF(A22&lt;=аудитории!$E$2,VLOOKUP($A22,аудитории!$A$2:$B$150,2,TRUE),"")</f>
        <v>19</v>
      </c>
      <c r="D22" s="10">
        <f>IF($A22&lt;=аудитории!$G$5,VLOOKUP(VLOOKUP($A22,вспомогательный!$D$2:$E$50,2,FALSE),организаторы!$D$2:$E$100,2),"")</f>
      </c>
      <c r="E22" s="82">
        <f>IF(A22&lt;=аудитории!$E$2,VLOOKUP($A22,аудитории!$A$2:$B$150,2,TRUE),"")</f>
        <v>19</v>
      </c>
    </row>
    <row r="23" spans="1:5" ht="15.75">
      <c r="A23" s="9">
        <v>16</v>
      </c>
      <c r="B23" s="10">
        <f>IF($A23&lt;=аудитории!$G$5,VLOOKUP(VLOOKUP($A23,вспомогательный!$A$2:$B$50,2,FALSE),организаторы!$A$2:$B$100,2),"")</f>
      </c>
      <c r="C23" s="82">
        <f>IF(A23&lt;=аудитории!$E$2,VLOOKUP($A23,аудитории!$A$2:$B$150,2,TRUE),"")</f>
      </c>
      <c r="D23" s="10">
        <f>IF($A23&lt;=аудитории!$G$5,VLOOKUP(VLOOKUP($A23,вспомогательный!$D$2:$E$50,2,FALSE),организаторы!$D$2:$E$100,2),"")</f>
      </c>
      <c r="E23" s="82">
        <f>IF(A23&lt;=аудитории!$E$2,VLOOKUP($A23,аудитории!$A$2:$B$150,2,TRUE),"")</f>
      </c>
    </row>
    <row r="24" spans="1:5" ht="15.75">
      <c r="A24" s="9">
        <v>17</v>
      </c>
      <c r="B24" s="10">
        <f>IF($A24&lt;=аудитории!$G$5,VLOOKUP(VLOOKUP($A24,вспомогательный!$A$2:$B$50,2,FALSE),организаторы!$A$2:$B$100,2),"")</f>
      </c>
      <c r="C24" s="82">
        <f>IF(A24&lt;=аудитории!$E$2,VLOOKUP($A24,аудитории!$A$2:$B$150,2,TRUE),"")</f>
      </c>
      <c r="D24" s="10">
        <f>IF($A24&lt;=аудитории!$G$5,VLOOKUP(VLOOKUP($A24,вспомогательный!$D$2:$E$50,2,FALSE),организаторы!$D$2:$E$100,2),"")</f>
      </c>
      <c r="E24" s="82">
        <f>IF(A24&lt;=аудитории!$E$2,VLOOKUP($A24,аудитории!$A$2:$B$150,2,TRUE),"")</f>
      </c>
    </row>
    <row r="25" spans="1:5" ht="15.75">
      <c r="A25" s="9">
        <v>18</v>
      </c>
      <c r="B25" s="10">
        <f>IF($A25&lt;=аудитории!$G$5,VLOOKUP(VLOOKUP($A25,вспомогательный!$A$2:$B$50,2,FALSE),организаторы!$A$2:$B$100,2),"")</f>
      </c>
      <c r="C25" s="82">
        <f>IF(A25&lt;=аудитории!$E$2,VLOOKUP($A25,аудитории!$A$2:$B$150,2,TRUE),"")</f>
      </c>
      <c r="D25" s="10">
        <f>IF($A25&lt;=аудитории!$G$5,VLOOKUP(VLOOKUP($A25,вспомогательный!$D$2:$E$50,2,FALSE),организаторы!$D$2:$E$100,2),"")</f>
      </c>
      <c r="E25" s="82">
        <f>IF(A25&lt;=аудитории!$E$2,VLOOKUP($A25,аудитории!$A$2:$B$150,2,TRUE),"")</f>
      </c>
    </row>
    <row r="26" spans="1:5" ht="15.75">
      <c r="A26" s="9">
        <v>19</v>
      </c>
      <c r="B26" s="10">
        <f>IF($A26&lt;=аудитории!$G$5,VLOOKUP(VLOOKUP($A26,вспомогательный!$A$2:$B$50,2,FALSE),организаторы!$A$2:$B$100,2),"")</f>
      </c>
      <c r="C26" s="82">
        <f>IF(A26&lt;=аудитории!$E$2,VLOOKUP($A26,аудитории!$A$2:$B$150,2,TRUE),"")</f>
      </c>
      <c r="D26" s="10">
        <f>IF($A26&lt;=аудитории!$G$5,VLOOKUP(VLOOKUP($A26,вспомогательный!$D$2:$E$50,2,FALSE),организаторы!$D$2:$E$100,2),"")</f>
      </c>
      <c r="E26" s="82">
        <f>IF(A26&lt;=аудитории!$E$2,VLOOKUP($A26,аудитории!$A$2:$B$150,2,TRUE),"")</f>
      </c>
    </row>
    <row r="27" spans="1:5" ht="15.75">
      <c r="A27" s="9">
        <v>20</v>
      </c>
      <c r="B27" s="10">
        <f>IF($A27&lt;=аудитории!$G$5,VLOOKUP(VLOOKUP($A27,вспомогательный!$A$2:$B$50,2,FALSE),организаторы!$A$2:$B$100,2),"")</f>
      </c>
      <c r="C27" s="9">
        <f>IF(A27&lt;=аудитории!$E$2,VLOOKUP($A27,аудитории!$A$2:$B$150,2,TRUE),"")</f>
      </c>
      <c r="D27" s="10">
        <f>IF($A27&lt;=аудитории!$G$5,VLOOKUP(VLOOKUP($A27,вспомогательный!$D$2:$E$50,2,FALSE),организаторы!$D$2:$E$100,2),"")</f>
      </c>
      <c r="E27" s="9">
        <f>IF(A27&lt;=аудитории!$E$2,VLOOKUP($A27,аудитории!$A$2:$B$150,2,TRUE),"")</f>
      </c>
    </row>
    <row r="28" spans="1:5" ht="15.75">
      <c r="A28" s="9">
        <v>21</v>
      </c>
      <c r="B28" s="10">
        <f>IF($A28&lt;=аудитории!$G$5,VLOOKUP(VLOOKUP($A28,вспомогательный!$A$2:$B$50,2,FALSE),организаторы!$A$2:$B$100,2),"")</f>
      </c>
      <c r="C28" s="9">
        <f>IF(A28&lt;=аудитории!$E$2,VLOOKUP($A28,аудитории!$A$2:$B$150,2,TRUE),"")</f>
      </c>
      <c r="D28" s="10">
        <f>IF($A28&lt;=аудитории!$G$5,VLOOKUP(VLOOKUP($A28,вспомогательный!$D$2:$E$50,2,FALSE),организаторы!$D$2:$E$100,2),"")</f>
      </c>
      <c r="E28" s="9">
        <f>IF(A28&lt;=аудитории!$E$2,VLOOKUP($A28,аудитории!$A$2:$B$150,2,TRUE),"")</f>
      </c>
    </row>
    <row r="29" spans="1:5" ht="15.75">
      <c r="A29" s="9">
        <v>22</v>
      </c>
      <c r="B29" s="10">
        <f>IF($A29&lt;=аудитории!$G$5,VLOOKUP(VLOOKUP($A29,вспомогательный!$A$2:$B$50,2,FALSE),организаторы!$A$2:$B$100,2),"")</f>
      </c>
      <c r="C29" s="9">
        <f>IF(A29&lt;=аудитории!$E$2,VLOOKUP($A29,аудитории!$A$2:$B$150,2,TRUE),"")</f>
      </c>
      <c r="D29" s="10">
        <f>IF($A29&lt;=аудитории!$G$5,VLOOKUP(VLOOKUP($A29,вспомогательный!$D$2:$E$50,2,FALSE),организаторы!$D$2:$E$100,2),"")</f>
      </c>
      <c r="E29" s="9">
        <f>IF(A29&lt;=аудитории!$E$2,VLOOKUP($A29,аудитории!$A$2:$B$150,2,TRUE),"")</f>
      </c>
    </row>
    <row r="30" spans="1:5" ht="15.75">
      <c r="A30" s="9">
        <v>23</v>
      </c>
      <c r="B30" s="10">
        <f>IF($A30&lt;=аудитории!$G$5,VLOOKUP(VLOOKUP($A30,вспомогательный!$A$2:$B$50,2,FALSE),организаторы!$A$2:$B$100,2),"")</f>
      </c>
      <c r="C30" s="9">
        <f>IF(A30&lt;=аудитории!$E$2,VLOOKUP($A30,аудитории!$A$2:$B$150,2,TRUE),"")</f>
      </c>
      <c r="D30" s="10">
        <f>IF($A30&lt;=аудитории!$G$5,VLOOKUP(VLOOKUP($A30,вспомогательный!$D$2:$E$50,2,FALSE),организаторы!$D$2:$E$100,2),"")</f>
      </c>
      <c r="E30" s="9">
        <f>IF(A30&lt;=аудитории!$E$2,VLOOKUP($A30,аудитории!$A$2:$B$150,2,TRUE),"")</f>
      </c>
    </row>
    <row r="31" spans="1:5" ht="15.75">
      <c r="A31" s="9">
        <v>24</v>
      </c>
      <c r="B31" s="10">
        <f>IF($A31&lt;=аудитории!$G$5,VLOOKUP(VLOOKUP($A31,вспомогательный!$A$2:$B$50,2,FALSE),организаторы!$A$2:$B$100,2),"")</f>
      </c>
      <c r="C31" s="9">
        <f>IF(A31&lt;=аудитории!$E$2,VLOOKUP($A31,аудитории!$A$2:$B$150,2,TRUE),"")</f>
      </c>
      <c r="D31" s="10">
        <f>IF($A31&lt;=аудитории!$G$5,VLOOKUP(VLOOKUP($A31,вспомогательный!$D$2:$E$50,2,FALSE),организаторы!$D$2:$E$100,2),"")</f>
      </c>
      <c r="E31" s="9">
        <f>IF(A31&lt;=аудитории!$E$2,VLOOKUP($A31,аудитории!$A$2:$B$150,2,TRUE),"")</f>
      </c>
    </row>
    <row r="32" spans="1:5" ht="15.75">
      <c r="A32" s="9">
        <v>25</v>
      </c>
      <c r="B32" s="10">
        <f>IF($A32&lt;=аудитории!$G$5,VLOOKUP(VLOOKUP($A32,вспомогательный!$A$2:$B$50,2,FALSE),организаторы!$A$2:$B$100,2),"")</f>
      </c>
      <c r="C32" s="9">
        <f>IF(A32&lt;=аудитории!$E$2,VLOOKUP($A32,аудитории!$A$2:$B$150,2,TRUE),"")</f>
      </c>
      <c r="D32" s="10">
        <f>IF($A32&lt;=аудитории!$G$5,VLOOKUP(VLOOKUP($A32,вспомогательный!$D$2:$E$50,2,FALSE),организаторы!$D$2:$E$100,2),"")</f>
      </c>
      <c r="E32" s="9">
        <f>IF(A32&lt;=аудитории!$E$2,VLOOKUP($A32,аудитории!$A$2:$B$150,2,TRUE),"")</f>
      </c>
    </row>
    <row r="33" spans="1:5" ht="15.75">
      <c r="A33" s="9">
        <v>26</v>
      </c>
      <c r="B33" s="10">
        <f>IF($A33&lt;=аудитории!$G$5,VLOOKUP(VLOOKUP($A33,вспомогательный!$A$2:$B$50,2,FALSE),организаторы!$A$2:$B$100,2),"")</f>
      </c>
      <c r="C33" s="9">
        <f>IF(A33&lt;=аудитории!$E$2,VLOOKUP($A33,аудитории!$A$2:$B$150,2,TRUE),"")</f>
      </c>
      <c r="D33" s="10">
        <f>IF($A33&lt;=аудитории!$G$5,VLOOKUP(VLOOKUP($A33,вспомогательный!$D$2:$E$50,2,FALSE),организаторы!$D$2:$E$100,2),"")</f>
      </c>
      <c r="E33" s="9">
        <f>IF(A33&lt;=аудитории!$E$2,VLOOKUP($A33,аудитории!$A$2:$B$150,2,TRUE),"")</f>
      </c>
    </row>
    <row r="34" spans="1:5" ht="15.75">
      <c r="A34" s="9">
        <v>27</v>
      </c>
      <c r="B34" s="10">
        <f>IF($A34&lt;=аудитории!$G$5,VLOOKUP(VLOOKUP($A34,вспомогательный!$A$2:$B$50,2,FALSE),организаторы!$A$2:$B$100,2),"")</f>
      </c>
      <c r="C34" s="9">
        <f>IF(A34&lt;=аудитории!$E$2,VLOOKUP($A34,аудитории!$A$2:$B$150,2,TRUE),"")</f>
      </c>
      <c r="D34" s="10">
        <f>IF($A34&lt;=аудитории!$G$5,VLOOKUP(VLOOKUP($A34,вспомогательный!$D$2:$E$50,2,FALSE),организаторы!$D$2:$E$100,2),"")</f>
      </c>
      <c r="E34" s="9">
        <f>IF(A34&lt;=аудитории!$E$2,VLOOKUP($A34,аудитории!$A$2:$B$150,2,TRUE),"")</f>
      </c>
    </row>
    <row r="35" spans="1:5" ht="15.75">
      <c r="A35" s="9">
        <v>28</v>
      </c>
      <c r="B35" s="10">
        <f>IF($A35&lt;=аудитории!$G$5,VLOOKUP(VLOOKUP($A35,вспомогательный!$A$2:$B$50,2,FALSE),организаторы!$A$2:$B$100,2),"")</f>
      </c>
      <c r="C35" s="9">
        <f>IF(A35&lt;=аудитории!$E$2,VLOOKUP($A35,аудитории!$A$2:$B$150,2,TRUE),"")</f>
      </c>
      <c r="D35" s="10">
        <f>IF($A35&lt;=аудитории!$G$5,VLOOKUP(VLOOKUP($A35,вспомогательный!$D$2:$E$50,2,FALSE),организаторы!$D$2:$E$100,2),"")</f>
      </c>
      <c r="E35" s="9">
        <f>IF(A35&lt;=аудитории!$E$2,VLOOKUP($A35,аудитории!$A$2:$B$150,2,TRUE),"")</f>
      </c>
    </row>
    <row r="36" spans="1:5" ht="15.75">
      <c r="A36" s="9">
        <v>29</v>
      </c>
      <c r="B36" s="10">
        <f>IF($A36&lt;=аудитории!$G$5,VLOOKUP(VLOOKUP($A36,вспомогательный!$A$2:$B$50,2,FALSE),организаторы!$A$2:$B$100,2),"")</f>
      </c>
      <c r="C36" s="9">
        <f>IF(A36&lt;=аудитории!$E$2,VLOOKUP($A36,аудитории!$A$2:$B$150,2,TRUE),"")</f>
      </c>
      <c r="D36" s="10">
        <f>IF($A36&lt;=аудитории!$G$5,VLOOKUP(VLOOKUP($A36,вспомогательный!$D$2:$E$50,2,FALSE),организаторы!$D$2:$E$100,2),"")</f>
      </c>
      <c r="E36" s="9">
        <f>IF(A36&lt;=аудитории!$E$2,VLOOKUP($A36,аудитории!$A$2:$B$150,2,TRUE),"")</f>
      </c>
    </row>
    <row r="37" spans="1:5" ht="15.75">
      <c r="A37" s="9">
        <v>30</v>
      </c>
      <c r="B37" s="10">
        <f>IF($A37&lt;=аудитории!$G$5,VLOOKUP(VLOOKUP($A37,вспомогательный!$A$2:$B$50,2,FALSE),организаторы!$A$2:$B$100,2),"")</f>
      </c>
      <c r="C37" s="9">
        <f>IF(A37&lt;=аудитории!$E$2,VLOOKUP($A37,аудитории!$A$2:$B$150,2,TRUE),"")</f>
      </c>
      <c r="D37" s="10">
        <f>IF($A37&lt;=аудитории!$G$5,VLOOKUP(VLOOKUP($A37,вспомогательный!$D$2:$E$50,2,FALSE),организаторы!$D$2:$E$100,2),"")</f>
      </c>
      <c r="E37" s="9">
        <f>IF(A37&lt;=аудитории!$E$2,VLOOKUP($A37,аудитории!$A$2:$B$150,2,TRUE),"")</f>
      </c>
    </row>
    <row r="38" spans="1:5" ht="15.75">
      <c r="A38" s="9">
        <v>31</v>
      </c>
      <c r="B38" s="10">
        <f>IF($A38&lt;=аудитории!$G$5,VLOOKUP(VLOOKUP($A38,вспомогательный!$A$2:$B$50,2,FALSE),организаторы!$A$2:$B$100,2),"")</f>
      </c>
      <c r="C38" s="9">
        <f>IF(A38&lt;=аудитории!$E$2,VLOOKUP($A38,аудитории!$A$2:$B$150,2,TRUE),"")</f>
      </c>
      <c r="D38" s="10">
        <f>IF($A38&lt;=аудитории!$G$5,VLOOKUP(VLOOKUP($A38,вспомогательный!$D$2:$E$50,2,FALSE),организаторы!$D$2:$E$100,2),"")</f>
      </c>
      <c r="E38" s="9">
        <f>IF(A38&lt;=аудитории!$E$2,VLOOKUP($A38,аудитории!$A$2:$B$150,2,TRUE),"")</f>
      </c>
    </row>
    <row r="39" spans="1:5" s="17" customFormat="1" ht="15.75">
      <c r="A39" s="21"/>
      <c r="B39" s="22"/>
      <c r="C39" s="21"/>
      <c r="D39" s="22"/>
      <c r="E39" s="21"/>
    </row>
    <row r="40" spans="1:3" s="17" customFormat="1" ht="16.5" thickBot="1">
      <c r="A40" s="17" t="s">
        <v>18</v>
      </c>
      <c r="C40" s="70"/>
    </row>
    <row r="42" spans="1:4" ht="15.75">
      <c r="A42" s="7" t="s">
        <v>55</v>
      </c>
      <c r="D42" s="8"/>
    </row>
  </sheetData>
  <sheetProtection/>
  <mergeCells count="4">
    <mergeCell ref="A6:A7"/>
    <mergeCell ref="B6:C6"/>
    <mergeCell ref="D6:E6"/>
    <mergeCell ref="B1:D1"/>
  </mergeCells>
  <printOptions/>
  <pageMargins left="0.75" right="0.75" top="0.79" bottom="0.71" header="0.5" footer="0.5"/>
  <pageSetup horizontalDpi="300" verticalDpi="300" orientation="portrait" paperSize="9" r:id="rId1"/>
  <headerFooter alignWithMargins="0">
    <oddHeader>&amp;R&amp;"Times New Roman Cyr,полужирный"&amp;12Форма 7-ППЭ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624"/>
  <sheetViews>
    <sheetView zoomScalePageLayoutView="0" workbookViewId="0" topLeftCell="A1">
      <selection activeCell="B2" sqref="B2:B16"/>
    </sheetView>
  </sheetViews>
  <sheetFormatPr defaultColWidth="9.00390625" defaultRowHeight="12.75"/>
  <cols>
    <col min="1" max="1" width="9.125" style="15" customWidth="1"/>
    <col min="2" max="2" width="14.25390625" style="43" customWidth="1"/>
    <col min="3" max="16384" width="9.125" style="6" customWidth="1"/>
  </cols>
  <sheetData>
    <row r="1" spans="1:7" ht="15.75">
      <c r="A1" s="13" t="s">
        <v>6</v>
      </c>
      <c r="B1" s="42" t="s">
        <v>5</v>
      </c>
      <c r="E1" s="14" t="s">
        <v>8</v>
      </c>
      <c r="F1" s="14"/>
      <c r="G1" s="14"/>
    </row>
    <row r="2" spans="1:7" ht="15.75">
      <c r="A2" s="15">
        <v>1</v>
      </c>
      <c r="B2" s="71">
        <v>5</v>
      </c>
      <c r="E2" s="12">
        <f>MAX(A:A)</f>
        <v>15</v>
      </c>
      <c r="F2" s="14"/>
      <c r="G2" s="14"/>
    </row>
    <row r="3" spans="1:2" ht="15.75">
      <c r="A3" s="15">
        <f aca="true" t="shared" si="0" ref="A3:A34">IF(B3&lt;&gt;0,A2+1,"")</f>
        <v>2</v>
      </c>
      <c r="B3" s="71">
        <v>6</v>
      </c>
    </row>
    <row r="4" spans="1:2" ht="15.75">
      <c r="A4" s="15">
        <f t="shared" si="0"/>
        <v>3</v>
      </c>
      <c r="B4" s="71">
        <v>7</v>
      </c>
    </row>
    <row r="5" spans="1:13" ht="15.75">
      <c r="A5" s="15">
        <f t="shared" si="0"/>
        <v>4</v>
      </c>
      <c r="B5" s="71">
        <v>8</v>
      </c>
      <c r="E5" s="30" t="s">
        <v>34</v>
      </c>
      <c r="F5" s="30"/>
      <c r="G5" s="31">
        <f>TRUNC((COUNTA(ученики!$D$2:$D$350)-1)/15)+1</f>
        <v>1</v>
      </c>
      <c r="H5" s="30" t="s">
        <v>35</v>
      </c>
      <c r="I5" s="30"/>
      <c r="J5" s="30"/>
      <c r="K5" s="30"/>
      <c r="L5" s="32"/>
      <c r="M5" s="32"/>
    </row>
    <row r="6" spans="1:2" ht="15.75">
      <c r="A6" s="15">
        <f t="shared" si="0"/>
        <v>5</v>
      </c>
      <c r="B6" s="71">
        <v>9</v>
      </c>
    </row>
    <row r="7" spans="1:2" ht="15.75">
      <c r="A7" s="15">
        <f t="shared" si="0"/>
        <v>6</v>
      </c>
      <c r="B7" s="71">
        <v>10</v>
      </c>
    </row>
    <row r="8" spans="1:2" ht="15.75">
      <c r="A8" s="15">
        <f t="shared" si="0"/>
        <v>7</v>
      </c>
      <c r="B8" s="71">
        <v>11</v>
      </c>
    </row>
    <row r="9" spans="1:5" ht="18.75">
      <c r="A9" s="15">
        <f t="shared" si="0"/>
        <v>8</v>
      </c>
      <c r="B9" s="71">
        <v>12</v>
      </c>
      <c r="E9" s="37" t="str">
        <f>IF($G$5&lt;$E$2,"Удалите лишние аудитории из списка!!!",IF($G$5&gt;$E$2,"Не хватает аудиторий!!!",""))</f>
        <v>Удалите лишние аудитории из списка!!!</v>
      </c>
    </row>
    <row r="10" spans="1:2" ht="15.75">
      <c r="A10" s="15">
        <f t="shared" si="0"/>
        <v>9</v>
      </c>
      <c r="B10" s="71">
        <v>13</v>
      </c>
    </row>
    <row r="11" spans="1:2" ht="15.75">
      <c r="A11" s="15">
        <f t="shared" si="0"/>
        <v>10</v>
      </c>
      <c r="B11" s="71">
        <v>14</v>
      </c>
    </row>
    <row r="12" spans="1:2" ht="15.75">
      <c r="A12" s="15">
        <f t="shared" si="0"/>
        <v>11</v>
      </c>
      <c r="B12" s="71">
        <v>15</v>
      </c>
    </row>
    <row r="13" spans="1:2" ht="15.75">
      <c r="A13" s="15">
        <f t="shared" si="0"/>
        <v>12</v>
      </c>
      <c r="B13" s="71">
        <v>16</v>
      </c>
    </row>
    <row r="14" spans="1:2" ht="15.75">
      <c r="A14" s="15">
        <f t="shared" si="0"/>
        <v>13</v>
      </c>
      <c r="B14" s="71">
        <v>17</v>
      </c>
    </row>
    <row r="15" spans="1:2" ht="15.75">
      <c r="A15" s="15">
        <f t="shared" si="0"/>
        <v>14</v>
      </c>
      <c r="B15" s="71">
        <v>18</v>
      </c>
    </row>
    <row r="16" spans="1:2" ht="15.75">
      <c r="A16" s="15">
        <f t="shared" si="0"/>
        <v>15</v>
      </c>
      <c r="B16" s="71">
        <v>19</v>
      </c>
    </row>
    <row r="17" spans="1:2" ht="15.75">
      <c r="A17" s="15">
        <f t="shared" si="0"/>
      </c>
      <c r="B17" s="71"/>
    </row>
    <row r="18" spans="1:2" ht="15.75">
      <c r="A18" s="15">
        <f t="shared" si="0"/>
      </c>
      <c r="B18" s="71"/>
    </row>
    <row r="19" spans="1:2" ht="15.75">
      <c r="A19" s="15">
        <f t="shared" si="0"/>
      </c>
      <c r="B19" s="71"/>
    </row>
    <row r="20" spans="1:2" ht="15.75">
      <c r="A20" s="15">
        <f t="shared" si="0"/>
      </c>
      <c r="B20" s="71"/>
    </row>
    <row r="21" spans="1:2" ht="15.75">
      <c r="A21" s="15">
        <f t="shared" si="0"/>
      </c>
      <c r="B21" s="71"/>
    </row>
    <row r="22" spans="1:2" ht="15.75">
      <c r="A22" s="15">
        <f t="shared" si="0"/>
      </c>
      <c r="B22" s="72"/>
    </row>
    <row r="23" spans="1:2" ht="15.75">
      <c r="A23" s="15">
        <f t="shared" si="0"/>
      </c>
      <c r="B23" s="72"/>
    </row>
    <row r="24" spans="1:2" ht="15.75">
      <c r="A24" s="15">
        <f t="shared" si="0"/>
      </c>
      <c r="B24" s="72"/>
    </row>
    <row r="25" spans="1:2" ht="15.75">
      <c r="A25" s="15">
        <f t="shared" si="0"/>
      </c>
      <c r="B25" s="72"/>
    </row>
    <row r="26" spans="1:2" ht="15.75">
      <c r="A26" s="15">
        <f t="shared" si="0"/>
      </c>
      <c r="B26" s="72"/>
    </row>
    <row r="27" spans="1:2" ht="15.75">
      <c r="A27" s="15">
        <f t="shared" si="0"/>
      </c>
      <c r="B27" s="72"/>
    </row>
    <row r="28" spans="1:2" ht="15.75">
      <c r="A28" s="15">
        <f t="shared" si="0"/>
      </c>
      <c r="B28" s="72"/>
    </row>
    <row r="29" spans="1:2" ht="15.75">
      <c r="A29" s="15">
        <f t="shared" si="0"/>
      </c>
      <c r="B29" s="72"/>
    </row>
    <row r="30" spans="1:2" ht="15.75">
      <c r="A30" s="15">
        <f t="shared" si="0"/>
      </c>
      <c r="B30" s="72"/>
    </row>
    <row r="31" spans="1:2" ht="15.75">
      <c r="A31" s="15">
        <f t="shared" si="0"/>
      </c>
      <c r="B31" s="72"/>
    </row>
    <row r="32" spans="1:2" ht="15.75">
      <c r="A32" s="15">
        <f t="shared" si="0"/>
      </c>
      <c r="B32" s="72"/>
    </row>
    <row r="33" spans="1:2" ht="15.75">
      <c r="A33" s="15">
        <f t="shared" si="0"/>
      </c>
      <c r="B33" s="72"/>
    </row>
    <row r="34" spans="1:2" ht="15.75">
      <c r="A34" s="15">
        <f t="shared" si="0"/>
      </c>
      <c r="B34" s="72"/>
    </row>
    <row r="35" spans="1:2" ht="15.75">
      <c r="A35" s="15">
        <f aca="true" t="shared" si="1" ref="A35:A66">IF(B35&lt;&gt;0,A34+1,"")</f>
      </c>
      <c r="B35" s="72"/>
    </row>
    <row r="36" spans="1:2" ht="15.75">
      <c r="A36" s="15">
        <f t="shared" si="1"/>
      </c>
      <c r="B36" s="72"/>
    </row>
    <row r="37" spans="1:2" ht="15.75">
      <c r="A37" s="15">
        <f t="shared" si="1"/>
      </c>
      <c r="B37" s="72"/>
    </row>
    <row r="38" spans="1:2" ht="15.75">
      <c r="A38" s="15">
        <f t="shared" si="1"/>
      </c>
      <c r="B38" s="72"/>
    </row>
    <row r="39" spans="1:2" ht="15.75">
      <c r="A39" s="15">
        <f t="shared" si="1"/>
      </c>
      <c r="B39" s="72"/>
    </row>
    <row r="40" spans="1:2" ht="15.75">
      <c r="A40" s="15">
        <f t="shared" si="1"/>
      </c>
      <c r="B40" s="72"/>
    </row>
    <row r="41" spans="1:2" ht="15.75">
      <c r="A41" s="15">
        <f t="shared" si="1"/>
      </c>
      <c r="B41" s="72"/>
    </row>
    <row r="42" spans="1:2" ht="15.75">
      <c r="A42" s="15">
        <f t="shared" si="1"/>
      </c>
      <c r="B42" s="72"/>
    </row>
    <row r="43" spans="1:2" ht="15.75">
      <c r="A43" s="15">
        <f t="shared" si="1"/>
      </c>
      <c r="B43" s="72"/>
    </row>
    <row r="44" spans="1:2" ht="15.75">
      <c r="A44" s="15">
        <f t="shared" si="1"/>
      </c>
      <c r="B44" s="72"/>
    </row>
    <row r="45" spans="1:2" ht="15.75">
      <c r="A45" s="15">
        <f t="shared" si="1"/>
      </c>
      <c r="B45" s="72"/>
    </row>
    <row r="46" spans="1:2" ht="15.75">
      <c r="A46" s="15">
        <f t="shared" si="1"/>
      </c>
      <c r="B46" s="72"/>
    </row>
    <row r="47" spans="1:2" ht="15.75">
      <c r="A47" s="15">
        <f t="shared" si="1"/>
      </c>
      <c r="B47" s="72"/>
    </row>
    <row r="48" spans="1:2" ht="15.75">
      <c r="A48" s="15">
        <f t="shared" si="1"/>
      </c>
      <c r="B48" s="72"/>
    </row>
    <row r="49" spans="1:2" ht="15.75">
      <c r="A49" s="15">
        <f t="shared" si="1"/>
      </c>
      <c r="B49" s="72"/>
    </row>
    <row r="50" spans="1:2" ht="15.75">
      <c r="A50" s="15">
        <f t="shared" si="1"/>
      </c>
      <c r="B50" s="72"/>
    </row>
    <row r="51" spans="1:2" ht="15.75">
      <c r="A51" s="15">
        <f t="shared" si="1"/>
      </c>
      <c r="B51" s="72"/>
    </row>
    <row r="52" spans="1:2" ht="15.75">
      <c r="A52" s="15">
        <f t="shared" si="1"/>
      </c>
      <c r="B52" s="72"/>
    </row>
    <row r="53" spans="1:2" ht="15.75">
      <c r="A53" s="15">
        <f t="shared" si="1"/>
      </c>
      <c r="B53" s="72"/>
    </row>
    <row r="54" spans="1:2" ht="15.75">
      <c r="A54" s="15">
        <f t="shared" si="1"/>
      </c>
      <c r="B54" s="72"/>
    </row>
    <row r="55" spans="1:2" ht="15.75">
      <c r="A55" s="15">
        <f t="shared" si="1"/>
      </c>
      <c r="B55" s="72"/>
    </row>
    <row r="56" spans="1:2" ht="15.75">
      <c r="A56" s="15">
        <f t="shared" si="1"/>
      </c>
      <c r="B56" s="72"/>
    </row>
    <row r="57" spans="1:2" ht="15.75">
      <c r="A57" s="15">
        <f t="shared" si="1"/>
      </c>
      <c r="B57" s="72"/>
    </row>
    <row r="58" spans="1:2" ht="15.75">
      <c r="A58" s="15">
        <f t="shared" si="1"/>
      </c>
      <c r="B58" s="72"/>
    </row>
    <row r="59" spans="1:2" ht="15.75">
      <c r="A59" s="15">
        <f t="shared" si="1"/>
      </c>
      <c r="B59" s="72"/>
    </row>
    <row r="60" spans="1:2" ht="15.75">
      <c r="A60" s="15">
        <f t="shared" si="1"/>
      </c>
      <c r="B60" s="72"/>
    </row>
    <row r="61" spans="1:2" ht="15.75">
      <c r="A61" s="15">
        <f t="shared" si="1"/>
      </c>
      <c r="B61" s="72"/>
    </row>
    <row r="62" spans="1:2" ht="15.75">
      <c r="A62" s="15">
        <f t="shared" si="1"/>
      </c>
      <c r="B62" s="72"/>
    </row>
    <row r="63" spans="1:2" ht="15.75">
      <c r="A63" s="15">
        <f t="shared" si="1"/>
      </c>
      <c r="B63" s="72"/>
    </row>
    <row r="64" spans="1:2" ht="15.75">
      <c r="A64" s="15">
        <f t="shared" si="1"/>
      </c>
      <c r="B64" s="72"/>
    </row>
    <row r="65" spans="1:2" ht="15.75">
      <c r="A65" s="15">
        <f t="shared" si="1"/>
      </c>
      <c r="B65" s="72"/>
    </row>
    <row r="66" spans="1:2" ht="15.75">
      <c r="A66" s="15">
        <f t="shared" si="1"/>
      </c>
      <c r="B66" s="72"/>
    </row>
    <row r="67" spans="1:2" ht="15.75">
      <c r="A67" s="15">
        <f aca="true" t="shared" si="2" ref="A67:A77">IF(B67&lt;&gt;0,A66+1,"")</f>
      </c>
      <c r="B67" s="72"/>
    </row>
    <row r="68" spans="1:2" ht="15.75">
      <c r="A68" s="15">
        <f t="shared" si="2"/>
      </c>
      <c r="B68" s="72"/>
    </row>
    <row r="69" spans="1:2" ht="15.75">
      <c r="A69" s="15">
        <f t="shared" si="2"/>
      </c>
      <c r="B69" s="72"/>
    </row>
    <row r="70" spans="1:2" ht="15.75">
      <c r="A70" s="15">
        <f t="shared" si="2"/>
      </c>
      <c r="B70" s="72"/>
    </row>
    <row r="71" spans="1:2" ht="15.75">
      <c r="A71" s="15">
        <f t="shared" si="2"/>
      </c>
      <c r="B71" s="72"/>
    </row>
    <row r="72" spans="1:2" ht="15.75">
      <c r="A72" s="15">
        <f t="shared" si="2"/>
      </c>
      <c r="B72" s="72"/>
    </row>
    <row r="73" spans="1:2" ht="15.75">
      <c r="A73" s="15">
        <f t="shared" si="2"/>
      </c>
      <c r="B73" s="72"/>
    </row>
    <row r="74" spans="1:2" ht="15.75">
      <c r="A74" s="15">
        <f t="shared" si="2"/>
      </c>
      <c r="B74" s="72"/>
    </row>
    <row r="75" spans="1:2" ht="15.75">
      <c r="A75" s="15">
        <f t="shared" si="2"/>
      </c>
      <c r="B75" s="72"/>
    </row>
    <row r="76" spans="1:2" ht="15.75">
      <c r="A76" s="15">
        <f t="shared" si="2"/>
      </c>
      <c r="B76" s="72"/>
    </row>
    <row r="77" spans="1:2" ht="15.75">
      <c r="A77" s="15">
        <f t="shared" si="2"/>
      </c>
      <c r="B77" s="72"/>
    </row>
    <row r="78" ht="15.75">
      <c r="B78" s="72"/>
    </row>
    <row r="79" ht="15.75">
      <c r="B79" s="72"/>
    </row>
    <row r="80" ht="15.75">
      <c r="B80" s="72"/>
    </row>
    <row r="81" ht="15.75">
      <c r="B81" s="72"/>
    </row>
    <row r="82" ht="15.75">
      <c r="B82" s="72"/>
    </row>
    <row r="83" ht="15.75">
      <c r="B83" s="72"/>
    </row>
    <row r="84" ht="15.75">
      <c r="B84" s="72"/>
    </row>
    <row r="85" ht="15.75">
      <c r="B85" s="72"/>
    </row>
    <row r="86" ht="15.75">
      <c r="B86" s="72"/>
    </row>
    <row r="87" ht="15.75">
      <c r="B87" s="72"/>
    </row>
    <row r="88" ht="15.75">
      <c r="B88" s="72"/>
    </row>
    <row r="89" ht="15.75">
      <c r="B89" s="72"/>
    </row>
    <row r="90" ht="15.75">
      <c r="B90" s="72"/>
    </row>
    <row r="91" ht="15.75">
      <c r="B91" s="72"/>
    </row>
    <row r="92" ht="15.75">
      <c r="B92" s="72"/>
    </row>
    <row r="93" ht="15.75">
      <c r="B93" s="72"/>
    </row>
    <row r="94" ht="15.75">
      <c r="B94" s="72"/>
    </row>
    <row r="95" ht="15.75">
      <c r="B95" s="72"/>
    </row>
    <row r="96" ht="15.75">
      <c r="B96" s="72"/>
    </row>
    <row r="97" ht="15.75">
      <c r="B97" s="72"/>
    </row>
    <row r="98" ht="15.75">
      <c r="B98" s="72"/>
    </row>
    <row r="99" ht="15.75">
      <c r="B99" s="72"/>
    </row>
    <row r="100" ht="15.75">
      <c r="B100" s="72"/>
    </row>
    <row r="101" ht="15.75">
      <c r="B101" s="72"/>
    </row>
    <row r="102" ht="15.75">
      <c r="B102" s="72"/>
    </row>
    <row r="103" ht="15.75">
      <c r="B103" s="72"/>
    </row>
    <row r="104" ht="15.75">
      <c r="B104" s="72"/>
    </row>
    <row r="105" ht="15.75">
      <c r="B105" s="72"/>
    </row>
    <row r="106" ht="15.75">
      <c r="B106" s="72"/>
    </row>
    <row r="107" ht="15.75">
      <c r="B107" s="72"/>
    </row>
    <row r="108" ht="15.75">
      <c r="B108" s="72"/>
    </row>
    <row r="109" ht="15.75">
      <c r="B109" s="72"/>
    </row>
    <row r="110" ht="15.75">
      <c r="B110" s="72"/>
    </row>
    <row r="111" ht="15.75">
      <c r="B111" s="72"/>
    </row>
    <row r="112" ht="15.75">
      <c r="B112" s="72"/>
    </row>
    <row r="113" ht="15.75">
      <c r="B113" s="72"/>
    </row>
    <row r="114" ht="15.75">
      <c r="B114" s="72"/>
    </row>
    <row r="115" ht="15.75">
      <c r="B115" s="72"/>
    </row>
    <row r="116" ht="15.75">
      <c r="B116" s="72"/>
    </row>
    <row r="117" ht="15.75">
      <c r="B117" s="72"/>
    </row>
    <row r="118" ht="15.75">
      <c r="B118" s="72"/>
    </row>
    <row r="119" ht="15.75">
      <c r="B119" s="72"/>
    </row>
    <row r="120" ht="15.75">
      <c r="B120" s="72"/>
    </row>
    <row r="121" ht="15.75">
      <c r="B121" s="72"/>
    </row>
    <row r="122" ht="15.75">
      <c r="B122" s="72"/>
    </row>
    <row r="123" ht="15.75">
      <c r="B123" s="72"/>
    </row>
    <row r="124" ht="15.75">
      <c r="B124" s="72"/>
    </row>
    <row r="125" ht="15.75">
      <c r="B125" s="72"/>
    </row>
    <row r="126" ht="15.75">
      <c r="B126" s="72"/>
    </row>
    <row r="127" ht="15.75">
      <c r="B127" s="72"/>
    </row>
    <row r="128" ht="15.75">
      <c r="B128" s="72"/>
    </row>
    <row r="129" ht="15.75">
      <c r="B129" s="72"/>
    </row>
    <row r="130" ht="15.75">
      <c r="B130" s="72"/>
    </row>
    <row r="131" ht="15.75">
      <c r="B131" s="72"/>
    </row>
    <row r="132" ht="15.75">
      <c r="B132" s="72"/>
    </row>
    <row r="133" ht="15.75">
      <c r="B133" s="72"/>
    </row>
    <row r="134" ht="15.75">
      <c r="B134" s="72"/>
    </row>
    <row r="135" ht="15.75">
      <c r="B135" s="72"/>
    </row>
    <row r="136" ht="15.75">
      <c r="B136" s="72"/>
    </row>
    <row r="137" ht="15.75">
      <c r="B137" s="72"/>
    </row>
    <row r="138" ht="15.75">
      <c r="B138" s="72"/>
    </row>
    <row r="139" ht="15.75">
      <c r="B139" s="72"/>
    </row>
    <row r="140" ht="15.75">
      <c r="B140" s="72"/>
    </row>
    <row r="141" ht="15.75">
      <c r="B141" s="72"/>
    </row>
    <row r="142" ht="15.75">
      <c r="B142" s="72"/>
    </row>
    <row r="143" ht="15.75">
      <c r="B143" s="72"/>
    </row>
    <row r="144" ht="15.75">
      <c r="B144" s="72"/>
    </row>
    <row r="145" ht="15.75">
      <c r="B145" s="72"/>
    </row>
    <row r="146" ht="15.75">
      <c r="B146" s="72"/>
    </row>
    <row r="147" ht="15.75">
      <c r="B147" s="72"/>
    </row>
    <row r="148" ht="15.75">
      <c r="B148" s="72"/>
    </row>
    <row r="149" ht="15.75">
      <c r="B149" s="72"/>
    </row>
    <row r="150" ht="15.75">
      <c r="B150" s="72"/>
    </row>
    <row r="151" ht="15.75">
      <c r="B151" s="72"/>
    </row>
    <row r="152" ht="15.75">
      <c r="B152" s="72"/>
    </row>
    <row r="153" ht="15.75">
      <c r="B153" s="72"/>
    </row>
    <row r="154" ht="15.75">
      <c r="B154" s="72"/>
    </row>
    <row r="155" ht="15.75">
      <c r="B155" s="72"/>
    </row>
    <row r="156" ht="15.75">
      <c r="B156" s="72"/>
    </row>
    <row r="157" ht="15.75">
      <c r="B157" s="72"/>
    </row>
    <row r="158" ht="15.75">
      <c r="B158" s="72"/>
    </row>
    <row r="159" ht="15.75">
      <c r="B159" s="72"/>
    </row>
    <row r="160" ht="15.75">
      <c r="B160" s="72"/>
    </row>
    <row r="161" ht="15.75">
      <c r="B161" s="72"/>
    </row>
    <row r="162" ht="15.75">
      <c r="B162" s="72"/>
    </row>
    <row r="163" ht="15.75">
      <c r="B163" s="72"/>
    </row>
    <row r="164" ht="15.75">
      <c r="B164" s="72"/>
    </row>
    <row r="165" ht="15.75">
      <c r="B165" s="72"/>
    </row>
    <row r="166" ht="15.75">
      <c r="B166" s="72"/>
    </row>
    <row r="167" ht="15.75">
      <c r="B167" s="72"/>
    </row>
    <row r="168" ht="15.75">
      <c r="B168" s="72"/>
    </row>
    <row r="169" ht="15.75">
      <c r="B169" s="72"/>
    </row>
    <row r="170" ht="15.75">
      <c r="B170" s="72"/>
    </row>
    <row r="171" ht="15.75">
      <c r="B171" s="72"/>
    </row>
    <row r="172" ht="15.75">
      <c r="B172" s="72"/>
    </row>
    <row r="173" ht="15.75">
      <c r="B173" s="72"/>
    </row>
    <row r="174" ht="15.75">
      <c r="B174" s="72"/>
    </row>
    <row r="175" ht="15.75">
      <c r="B175" s="72"/>
    </row>
    <row r="176" ht="15.75">
      <c r="B176" s="72"/>
    </row>
    <row r="177" ht="15.75">
      <c r="B177" s="72"/>
    </row>
    <row r="178" ht="15.75">
      <c r="B178" s="72"/>
    </row>
    <row r="179" ht="15.75">
      <c r="B179" s="72"/>
    </row>
    <row r="180" ht="15.75">
      <c r="B180" s="72"/>
    </row>
    <row r="181" ht="15.75">
      <c r="B181" s="72"/>
    </row>
    <row r="182" ht="15.75">
      <c r="B182" s="72"/>
    </row>
    <row r="183" ht="15.75">
      <c r="B183" s="72"/>
    </row>
    <row r="184" ht="15.75">
      <c r="B184" s="72"/>
    </row>
    <row r="185" ht="15.75">
      <c r="B185" s="72"/>
    </row>
    <row r="186" ht="15.75">
      <c r="B186" s="72"/>
    </row>
    <row r="187" ht="15.75">
      <c r="B187" s="72"/>
    </row>
    <row r="188" ht="15.75">
      <c r="B188" s="72"/>
    </row>
    <row r="189" ht="15.75">
      <c r="B189" s="72"/>
    </row>
    <row r="190" ht="15.75">
      <c r="B190" s="72"/>
    </row>
    <row r="191" ht="15.75">
      <c r="B191" s="72"/>
    </row>
    <row r="192" ht="15.75">
      <c r="B192" s="72"/>
    </row>
    <row r="193" ht="15.75">
      <c r="B193" s="72"/>
    </row>
    <row r="194" ht="15.75">
      <c r="B194" s="72"/>
    </row>
    <row r="195" ht="15.75">
      <c r="B195" s="72"/>
    </row>
    <row r="196" ht="15.75">
      <c r="B196" s="72"/>
    </row>
    <row r="197" ht="15.75">
      <c r="B197" s="72"/>
    </row>
    <row r="198" ht="15.75">
      <c r="B198" s="72"/>
    </row>
    <row r="199" ht="15.75">
      <c r="B199" s="72"/>
    </row>
    <row r="200" ht="15.75">
      <c r="B200" s="72"/>
    </row>
    <row r="201" ht="15.75">
      <c r="B201" s="72"/>
    </row>
    <row r="202" ht="15.75">
      <c r="B202" s="72"/>
    </row>
    <row r="203" ht="15.75">
      <c r="B203" s="72"/>
    </row>
    <row r="204" ht="15.75">
      <c r="B204" s="72"/>
    </row>
    <row r="205" ht="15.75">
      <c r="B205" s="72"/>
    </row>
    <row r="206" ht="15.75">
      <c r="B206" s="72"/>
    </row>
    <row r="207" ht="15.75">
      <c r="B207" s="72"/>
    </row>
    <row r="208" ht="15.75">
      <c r="B208" s="72"/>
    </row>
    <row r="209" ht="15.75">
      <c r="B209" s="72"/>
    </row>
    <row r="210" ht="15.75">
      <c r="B210" s="72"/>
    </row>
    <row r="211" ht="15.75">
      <c r="B211" s="72"/>
    </row>
    <row r="212" ht="15.75">
      <c r="B212" s="72"/>
    </row>
    <row r="213" ht="15.75">
      <c r="B213" s="72"/>
    </row>
    <row r="214" ht="15.75">
      <c r="B214" s="72"/>
    </row>
    <row r="215" ht="15.75">
      <c r="B215" s="72"/>
    </row>
    <row r="216" ht="15.75">
      <c r="B216" s="72"/>
    </row>
    <row r="217" ht="15.75">
      <c r="B217" s="72"/>
    </row>
    <row r="218" ht="15.75">
      <c r="B218" s="72"/>
    </row>
    <row r="219" ht="15.75">
      <c r="B219" s="72"/>
    </row>
    <row r="220" ht="15.75">
      <c r="B220" s="72"/>
    </row>
    <row r="221" ht="15.75">
      <c r="B221" s="72"/>
    </row>
    <row r="222" ht="15.75">
      <c r="B222" s="72"/>
    </row>
    <row r="223" ht="15.75">
      <c r="B223" s="72"/>
    </row>
    <row r="224" ht="15.75">
      <c r="B224" s="72"/>
    </row>
    <row r="225" ht="15.75">
      <c r="B225" s="72"/>
    </row>
    <row r="226" ht="15.75">
      <c r="B226" s="72"/>
    </row>
    <row r="227" ht="15.75">
      <c r="B227" s="72"/>
    </row>
    <row r="228" ht="15.75">
      <c r="B228" s="72"/>
    </row>
    <row r="229" ht="15.75">
      <c r="B229" s="72"/>
    </row>
    <row r="230" ht="15.75">
      <c r="B230" s="72"/>
    </row>
    <row r="231" ht="15.75">
      <c r="B231" s="72"/>
    </row>
    <row r="232" ht="15.75">
      <c r="B232" s="72"/>
    </row>
    <row r="233" ht="15.75">
      <c r="B233" s="72"/>
    </row>
    <row r="234" ht="15.75">
      <c r="B234" s="72"/>
    </row>
    <row r="235" ht="15.75">
      <c r="B235" s="72"/>
    </row>
    <row r="236" ht="15.75">
      <c r="B236" s="72"/>
    </row>
    <row r="237" ht="15.75">
      <c r="B237" s="72"/>
    </row>
    <row r="238" ht="15.75">
      <c r="B238" s="72"/>
    </row>
    <row r="239" ht="15.75">
      <c r="B239" s="72"/>
    </row>
    <row r="240" ht="15.75">
      <c r="B240" s="72"/>
    </row>
    <row r="241" ht="15.75">
      <c r="B241" s="72"/>
    </row>
    <row r="242" ht="15.75">
      <c r="B242" s="72"/>
    </row>
    <row r="243" ht="15.75">
      <c r="B243" s="72"/>
    </row>
    <row r="244" ht="15.75">
      <c r="B244" s="72"/>
    </row>
    <row r="245" ht="15.75">
      <c r="B245" s="72"/>
    </row>
    <row r="246" ht="15.75">
      <c r="B246" s="72"/>
    </row>
    <row r="247" ht="15.75">
      <c r="B247" s="72"/>
    </row>
    <row r="248" ht="15.75">
      <c r="B248" s="72"/>
    </row>
    <row r="249" ht="15.75">
      <c r="B249" s="72"/>
    </row>
    <row r="250" ht="15.75">
      <c r="B250" s="72"/>
    </row>
    <row r="251" ht="15.75">
      <c r="B251" s="72"/>
    </row>
    <row r="252" ht="15.75">
      <c r="B252" s="72"/>
    </row>
    <row r="253" ht="15.75">
      <c r="B253" s="72"/>
    </row>
    <row r="254" ht="15.75">
      <c r="B254" s="72"/>
    </row>
    <row r="255" ht="15.75">
      <c r="B255" s="72"/>
    </row>
    <row r="256" ht="15.75">
      <c r="B256" s="72"/>
    </row>
    <row r="257" ht="15.75">
      <c r="B257" s="72"/>
    </row>
    <row r="258" ht="15.75">
      <c r="B258" s="72"/>
    </row>
    <row r="259" ht="15.75">
      <c r="B259" s="72"/>
    </row>
    <row r="260" ht="15.75">
      <c r="B260" s="72"/>
    </row>
    <row r="261" ht="15.75">
      <c r="B261" s="72"/>
    </row>
    <row r="262" ht="15.75">
      <c r="B262" s="72"/>
    </row>
    <row r="263" ht="15.75">
      <c r="B263" s="72"/>
    </row>
    <row r="264" ht="15.75">
      <c r="B264" s="72"/>
    </row>
    <row r="265" ht="15.75">
      <c r="B265" s="72"/>
    </row>
    <row r="266" ht="15.75">
      <c r="B266" s="72"/>
    </row>
    <row r="267" ht="15.75">
      <c r="B267" s="72"/>
    </row>
    <row r="268" ht="15.75">
      <c r="B268" s="72"/>
    </row>
    <row r="269" ht="15.75">
      <c r="B269" s="72"/>
    </row>
    <row r="270" ht="15.75">
      <c r="B270" s="72"/>
    </row>
    <row r="271" ht="15.75">
      <c r="B271" s="72"/>
    </row>
    <row r="272" ht="15.75">
      <c r="B272" s="72"/>
    </row>
    <row r="273" ht="15.75">
      <c r="B273" s="72"/>
    </row>
    <row r="274" ht="15.75">
      <c r="B274" s="72"/>
    </row>
    <row r="275" ht="15.75">
      <c r="B275" s="72"/>
    </row>
    <row r="276" ht="15.75">
      <c r="B276" s="72"/>
    </row>
    <row r="277" ht="15.75">
      <c r="B277" s="72"/>
    </row>
    <row r="278" ht="15.75">
      <c r="B278" s="72"/>
    </row>
    <row r="279" ht="15.75">
      <c r="B279" s="72"/>
    </row>
    <row r="280" ht="15.75">
      <c r="B280" s="72"/>
    </row>
    <row r="281" ht="15.75">
      <c r="B281" s="72"/>
    </row>
    <row r="282" ht="15.75">
      <c r="B282" s="72"/>
    </row>
    <row r="283" ht="15.75">
      <c r="B283" s="72"/>
    </row>
    <row r="284" ht="15.75">
      <c r="B284" s="72"/>
    </row>
    <row r="285" ht="15.75">
      <c r="B285" s="72"/>
    </row>
    <row r="286" ht="15.75">
      <c r="B286" s="72"/>
    </row>
    <row r="287" ht="15.75">
      <c r="B287" s="72"/>
    </row>
    <row r="288" ht="15.75">
      <c r="B288" s="72"/>
    </row>
    <row r="289" ht="15.75">
      <c r="B289" s="72"/>
    </row>
    <row r="290" ht="15.75">
      <c r="B290" s="72"/>
    </row>
    <row r="291" ht="15.75">
      <c r="B291" s="72"/>
    </row>
    <row r="292" ht="15.75">
      <c r="B292" s="72"/>
    </row>
    <row r="293" ht="15.75">
      <c r="B293" s="72"/>
    </row>
    <row r="294" ht="15.75">
      <c r="B294" s="72"/>
    </row>
    <row r="295" ht="15.75">
      <c r="B295" s="72"/>
    </row>
    <row r="296" ht="15.75">
      <c r="B296" s="72"/>
    </row>
    <row r="297" ht="15.75">
      <c r="B297" s="72"/>
    </row>
    <row r="298" ht="15.75">
      <c r="B298" s="72"/>
    </row>
    <row r="299" ht="15.75">
      <c r="B299" s="72"/>
    </row>
    <row r="300" ht="15.75">
      <c r="B300" s="72"/>
    </row>
    <row r="301" ht="15.75">
      <c r="B301" s="72"/>
    </row>
    <row r="302" ht="15.75">
      <c r="B302" s="72"/>
    </row>
    <row r="303" ht="15.75">
      <c r="B303" s="72"/>
    </row>
    <row r="304" ht="15.75">
      <c r="B304" s="72"/>
    </row>
    <row r="305" ht="15.75">
      <c r="B305" s="72"/>
    </row>
    <row r="306" ht="15.75">
      <c r="B306" s="72"/>
    </row>
    <row r="307" ht="15.75">
      <c r="B307" s="72"/>
    </row>
    <row r="308" ht="15.75">
      <c r="B308" s="72"/>
    </row>
    <row r="309" ht="15.75">
      <c r="B309" s="72"/>
    </row>
    <row r="310" ht="15.75">
      <c r="B310" s="72"/>
    </row>
    <row r="311" ht="15.75">
      <c r="B311" s="72"/>
    </row>
    <row r="312" ht="15.75">
      <c r="B312" s="72"/>
    </row>
    <row r="313" ht="15.75">
      <c r="B313" s="72"/>
    </row>
    <row r="314" ht="15.75">
      <c r="B314" s="72"/>
    </row>
    <row r="315" ht="15.75">
      <c r="B315" s="72"/>
    </row>
    <row r="316" ht="15.75">
      <c r="B316" s="72"/>
    </row>
    <row r="317" ht="15.75">
      <c r="B317" s="72"/>
    </row>
    <row r="318" ht="15.75">
      <c r="B318" s="72"/>
    </row>
    <row r="319" ht="15.75">
      <c r="B319" s="72"/>
    </row>
    <row r="320" ht="15.75">
      <c r="B320" s="72"/>
    </row>
    <row r="321" ht="15.75">
      <c r="B321" s="72"/>
    </row>
    <row r="322" ht="15.75">
      <c r="B322" s="72"/>
    </row>
    <row r="323" ht="15.75">
      <c r="B323" s="72"/>
    </row>
    <row r="324" ht="15.75">
      <c r="B324" s="72"/>
    </row>
    <row r="325" ht="15.75">
      <c r="B325" s="72"/>
    </row>
    <row r="326" ht="15.75">
      <c r="B326" s="72"/>
    </row>
    <row r="327" ht="15.75">
      <c r="B327" s="72"/>
    </row>
    <row r="328" ht="15.75">
      <c r="B328" s="72"/>
    </row>
    <row r="329" ht="15.75">
      <c r="B329" s="72"/>
    </row>
    <row r="330" ht="15.75">
      <c r="B330" s="72"/>
    </row>
    <row r="331" ht="15.75">
      <c r="B331" s="72"/>
    </row>
    <row r="332" ht="15.75">
      <c r="B332" s="72"/>
    </row>
    <row r="333" ht="15.75">
      <c r="B333" s="72"/>
    </row>
    <row r="334" ht="15.75">
      <c r="B334" s="72"/>
    </row>
    <row r="335" ht="15.75">
      <c r="B335" s="72"/>
    </row>
    <row r="336" ht="15.75">
      <c r="B336" s="72"/>
    </row>
    <row r="337" ht="15.75">
      <c r="B337" s="72"/>
    </row>
    <row r="338" ht="15.75">
      <c r="B338" s="72"/>
    </row>
    <row r="339" ht="15.75">
      <c r="B339" s="72"/>
    </row>
    <row r="340" ht="15.75">
      <c r="B340" s="72"/>
    </row>
    <row r="341" ht="15.75">
      <c r="B341" s="72"/>
    </row>
    <row r="342" ht="15.75">
      <c r="B342" s="72"/>
    </row>
    <row r="343" ht="15.75">
      <c r="B343" s="72"/>
    </row>
    <row r="344" ht="15.75">
      <c r="B344" s="72"/>
    </row>
    <row r="345" ht="15.75">
      <c r="B345" s="72"/>
    </row>
    <row r="346" ht="15.75">
      <c r="B346" s="72"/>
    </row>
    <row r="347" ht="15.75">
      <c r="B347" s="72"/>
    </row>
    <row r="348" ht="15.75">
      <c r="B348" s="72"/>
    </row>
    <row r="349" ht="15.75">
      <c r="B349" s="72"/>
    </row>
    <row r="350" ht="15.75">
      <c r="B350" s="72"/>
    </row>
    <row r="351" ht="15.75">
      <c r="B351" s="72"/>
    </row>
    <row r="352" ht="15.75">
      <c r="B352" s="72"/>
    </row>
    <row r="353" ht="15.75">
      <c r="B353" s="72"/>
    </row>
    <row r="354" ht="15.75">
      <c r="B354" s="72"/>
    </row>
    <row r="355" ht="15.75">
      <c r="B355" s="72"/>
    </row>
    <row r="356" ht="15.75">
      <c r="B356" s="72"/>
    </row>
    <row r="357" ht="15.75">
      <c r="B357" s="72"/>
    </row>
    <row r="358" ht="15.75">
      <c r="B358" s="72"/>
    </row>
    <row r="359" ht="15.75">
      <c r="B359" s="72"/>
    </row>
    <row r="360" ht="15.75">
      <c r="B360" s="72"/>
    </row>
    <row r="361" ht="15.75">
      <c r="B361" s="72"/>
    </row>
    <row r="362" ht="15.75">
      <c r="B362" s="72"/>
    </row>
    <row r="363" ht="15.75">
      <c r="B363" s="72"/>
    </row>
    <row r="364" ht="15.75">
      <c r="B364" s="72"/>
    </row>
    <row r="365" ht="15.75">
      <c r="B365" s="72"/>
    </row>
    <row r="366" ht="15.75">
      <c r="B366" s="72"/>
    </row>
    <row r="367" ht="15.75">
      <c r="B367" s="72"/>
    </row>
    <row r="368" ht="15.75">
      <c r="B368" s="72"/>
    </row>
    <row r="369" ht="15.75">
      <c r="B369" s="72"/>
    </row>
    <row r="370" ht="15.75">
      <c r="B370" s="72"/>
    </row>
    <row r="371" ht="15.75">
      <c r="B371" s="72"/>
    </row>
    <row r="372" ht="15.75">
      <c r="B372" s="72"/>
    </row>
    <row r="373" ht="15.75">
      <c r="B373" s="72"/>
    </row>
    <row r="374" ht="15.75">
      <c r="B374" s="72"/>
    </row>
    <row r="375" ht="15.75">
      <c r="B375" s="72"/>
    </row>
    <row r="376" ht="15.75">
      <c r="B376" s="72"/>
    </row>
    <row r="377" ht="15.75">
      <c r="B377" s="72"/>
    </row>
    <row r="378" ht="15.75">
      <c r="B378" s="72"/>
    </row>
    <row r="379" ht="15.75">
      <c r="B379" s="72"/>
    </row>
    <row r="380" ht="15.75">
      <c r="B380" s="72"/>
    </row>
    <row r="381" ht="15.75">
      <c r="B381" s="72"/>
    </row>
    <row r="382" ht="15.75">
      <c r="B382" s="72"/>
    </row>
    <row r="383" ht="15.75">
      <c r="B383" s="72"/>
    </row>
    <row r="384" ht="15.75">
      <c r="B384" s="72"/>
    </row>
    <row r="385" ht="15.75">
      <c r="B385" s="72"/>
    </row>
    <row r="386" ht="15.75">
      <c r="B386" s="72"/>
    </row>
    <row r="387" ht="15.75">
      <c r="B387" s="72"/>
    </row>
    <row r="388" ht="15.75">
      <c r="B388" s="72"/>
    </row>
    <row r="389" ht="15.75">
      <c r="B389" s="72"/>
    </row>
    <row r="390" ht="15.75">
      <c r="B390" s="72"/>
    </row>
    <row r="391" ht="15.75">
      <c r="B391" s="72"/>
    </row>
    <row r="392" ht="15.75">
      <c r="B392" s="72"/>
    </row>
    <row r="393" ht="15.75">
      <c r="B393" s="72"/>
    </row>
    <row r="394" ht="15.75">
      <c r="B394" s="72"/>
    </row>
    <row r="395" ht="15.75">
      <c r="B395" s="72"/>
    </row>
    <row r="396" ht="15.75">
      <c r="B396" s="72"/>
    </row>
    <row r="397" ht="15.75">
      <c r="B397" s="72"/>
    </row>
    <row r="398" ht="15.75">
      <c r="B398" s="72"/>
    </row>
    <row r="399" ht="15.75">
      <c r="B399" s="72"/>
    </row>
    <row r="400" ht="15.75">
      <c r="B400" s="72"/>
    </row>
    <row r="401" ht="15.75">
      <c r="B401" s="72"/>
    </row>
    <row r="402" ht="15.75">
      <c r="B402" s="72"/>
    </row>
    <row r="403" ht="15.75">
      <c r="B403" s="72"/>
    </row>
    <row r="404" ht="15.75">
      <c r="B404" s="72"/>
    </row>
    <row r="405" ht="15.75">
      <c r="B405" s="72"/>
    </row>
    <row r="406" ht="15.75">
      <c r="B406" s="72"/>
    </row>
    <row r="407" ht="15.75">
      <c r="B407" s="72"/>
    </row>
    <row r="408" ht="15.75">
      <c r="B408" s="72"/>
    </row>
    <row r="409" ht="15.75">
      <c r="B409" s="72"/>
    </row>
    <row r="410" ht="15.75">
      <c r="B410" s="72"/>
    </row>
    <row r="411" ht="15.75">
      <c r="B411" s="72"/>
    </row>
    <row r="412" ht="15.75">
      <c r="B412" s="72"/>
    </row>
    <row r="413" ht="15.75">
      <c r="B413" s="72"/>
    </row>
    <row r="414" ht="15.75">
      <c r="B414" s="72"/>
    </row>
    <row r="415" ht="15.75">
      <c r="B415" s="72"/>
    </row>
    <row r="416" ht="15.75">
      <c r="B416" s="72"/>
    </row>
    <row r="417" ht="15.75">
      <c r="B417" s="72"/>
    </row>
    <row r="418" ht="15.75">
      <c r="B418" s="72"/>
    </row>
    <row r="419" ht="15.75">
      <c r="B419" s="72"/>
    </row>
    <row r="420" ht="15.75">
      <c r="B420" s="72"/>
    </row>
    <row r="421" ht="15.75">
      <c r="B421" s="72"/>
    </row>
    <row r="422" ht="15.75">
      <c r="B422" s="72"/>
    </row>
    <row r="423" ht="15.75">
      <c r="B423" s="72"/>
    </row>
    <row r="424" ht="15.75">
      <c r="B424" s="72"/>
    </row>
    <row r="425" ht="15.75">
      <c r="B425" s="72"/>
    </row>
    <row r="426" ht="15.75">
      <c r="B426" s="72"/>
    </row>
    <row r="427" ht="15.75">
      <c r="B427" s="72"/>
    </row>
    <row r="428" ht="15.75">
      <c r="B428" s="72"/>
    </row>
    <row r="429" ht="15.75">
      <c r="B429" s="72"/>
    </row>
    <row r="430" ht="15.75">
      <c r="B430" s="72"/>
    </row>
    <row r="431" ht="15.75">
      <c r="B431" s="72"/>
    </row>
    <row r="432" ht="15.75">
      <c r="B432" s="72"/>
    </row>
    <row r="433" ht="15.75">
      <c r="B433" s="72"/>
    </row>
    <row r="434" ht="15.75">
      <c r="B434" s="72"/>
    </row>
    <row r="435" ht="15.75">
      <c r="B435" s="72"/>
    </row>
    <row r="436" ht="15.75">
      <c r="B436" s="72"/>
    </row>
    <row r="437" ht="15.75">
      <c r="B437" s="72"/>
    </row>
    <row r="438" ht="15.75">
      <c r="B438" s="72"/>
    </row>
    <row r="439" ht="15.75">
      <c r="B439" s="72"/>
    </row>
    <row r="440" ht="15.75">
      <c r="B440" s="72"/>
    </row>
    <row r="441" ht="15.75">
      <c r="B441" s="72"/>
    </row>
    <row r="442" ht="15.75">
      <c r="B442" s="72"/>
    </row>
    <row r="443" ht="15.75">
      <c r="B443" s="72"/>
    </row>
    <row r="444" ht="15.75">
      <c r="B444" s="72"/>
    </row>
    <row r="445" ht="15.75">
      <c r="B445" s="72"/>
    </row>
    <row r="446" ht="15.75">
      <c r="B446" s="72"/>
    </row>
    <row r="447" ht="15.75">
      <c r="B447" s="72"/>
    </row>
    <row r="448" ht="15.75">
      <c r="B448" s="72"/>
    </row>
    <row r="449" ht="15.75">
      <c r="B449" s="72"/>
    </row>
    <row r="450" ht="15.75">
      <c r="B450" s="72"/>
    </row>
    <row r="451" ht="15.75">
      <c r="B451" s="72"/>
    </row>
    <row r="452" ht="15.75">
      <c r="B452" s="72"/>
    </row>
    <row r="453" ht="15.75">
      <c r="B453" s="72"/>
    </row>
    <row r="454" ht="15.75">
      <c r="B454" s="72"/>
    </row>
    <row r="455" ht="15.75">
      <c r="B455" s="72"/>
    </row>
    <row r="456" ht="15.75">
      <c r="B456" s="72"/>
    </row>
    <row r="457" ht="15.75">
      <c r="B457" s="72"/>
    </row>
    <row r="458" ht="15.75">
      <c r="B458" s="72"/>
    </row>
    <row r="459" ht="15.75">
      <c r="B459" s="72"/>
    </row>
    <row r="460" ht="15.75">
      <c r="B460" s="72"/>
    </row>
    <row r="461" ht="15.75">
      <c r="B461" s="72"/>
    </row>
    <row r="462" ht="15.75">
      <c r="B462" s="72"/>
    </row>
    <row r="463" ht="15.75">
      <c r="B463" s="72"/>
    </row>
    <row r="464" ht="15.75">
      <c r="B464" s="72"/>
    </row>
    <row r="465" ht="15.75">
      <c r="B465" s="72"/>
    </row>
    <row r="466" ht="15.75">
      <c r="B466" s="72"/>
    </row>
    <row r="467" ht="15.75">
      <c r="B467" s="72"/>
    </row>
    <row r="468" ht="15.75">
      <c r="B468" s="72"/>
    </row>
    <row r="469" ht="15.75">
      <c r="B469" s="72"/>
    </row>
    <row r="470" ht="15.75">
      <c r="B470" s="72"/>
    </row>
    <row r="471" ht="15.75">
      <c r="B471" s="72"/>
    </row>
    <row r="472" ht="15.75">
      <c r="B472" s="72"/>
    </row>
    <row r="473" ht="15.75">
      <c r="B473" s="72"/>
    </row>
    <row r="474" ht="15.75">
      <c r="B474" s="72"/>
    </row>
    <row r="475" ht="15.75">
      <c r="B475" s="72"/>
    </row>
    <row r="476" ht="15.75">
      <c r="B476" s="72"/>
    </row>
    <row r="477" ht="15.75">
      <c r="B477" s="72"/>
    </row>
    <row r="478" ht="15.75">
      <c r="B478" s="72"/>
    </row>
    <row r="479" ht="15.75">
      <c r="B479" s="72"/>
    </row>
    <row r="480" ht="15.75">
      <c r="B480" s="72"/>
    </row>
    <row r="481" ht="15.75">
      <c r="B481" s="72"/>
    </row>
    <row r="482" ht="15.75">
      <c r="B482" s="72"/>
    </row>
    <row r="483" ht="15.75">
      <c r="B483" s="72"/>
    </row>
    <row r="484" ht="15.75">
      <c r="B484" s="72"/>
    </row>
    <row r="485" ht="15.75">
      <c r="B485" s="72"/>
    </row>
    <row r="486" ht="15.75">
      <c r="B486" s="72"/>
    </row>
    <row r="487" ht="15.75">
      <c r="B487" s="72"/>
    </row>
    <row r="488" ht="15.75">
      <c r="B488" s="72"/>
    </row>
    <row r="489" ht="15.75">
      <c r="B489" s="72"/>
    </row>
    <row r="490" ht="15.75">
      <c r="B490" s="72"/>
    </row>
    <row r="491" ht="15.75">
      <c r="B491" s="72"/>
    </row>
    <row r="492" ht="15.75">
      <c r="B492" s="72"/>
    </row>
    <row r="493" ht="15.75">
      <c r="B493" s="72"/>
    </row>
    <row r="494" ht="15.75">
      <c r="B494" s="72"/>
    </row>
    <row r="495" ht="15.75">
      <c r="B495" s="72"/>
    </row>
    <row r="496" ht="15.75">
      <c r="B496" s="72"/>
    </row>
    <row r="497" ht="15.75">
      <c r="B497" s="72"/>
    </row>
    <row r="498" ht="15.75">
      <c r="B498" s="72"/>
    </row>
    <row r="499" ht="15.75">
      <c r="B499" s="72"/>
    </row>
    <row r="500" ht="15.75">
      <c r="B500" s="72"/>
    </row>
    <row r="501" ht="15.75">
      <c r="B501" s="72"/>
    </row>
    <row r="502" ht="15.75">
      <c r="B502" s="72"/>
    </row>
    <row r="503" ht="15.75">
      <c r="B503" s="72"/>
    </row>
    <row r="504" ht="15.75">
      <c r="B504" s="72"/>
    </row>
    <row r="505" ht="15.75">
      <c r="B505" s="72"/>
    </row>
    <row r="506" ht="15.75">
      <c r="B506" s="72"/>
    </row>
    <row r="507" ht="15.75">
      <c r="B507" s="72"/>
    </row>
    <row r="508" ht="15.75">
      <c r="B508" s="72"/>
    </row>
    <row r="509" ht="15.75">
      <c r="B509" s="72"/>
    </row>
    <row r="510" ht="15.75">
      <c r="B510" s="72"/>
    </row>
    <row r="511" ht="15.75">
      <c r="B511" s="72"/>
    </row>
    <row r="512" ht="15.75">
      <c r="B512" s="72"/>
    </row>
    <row r="513" ht="15.75">
      <c r="B513" s="72"/>
    </row>
    <row r="514" ht="15.75">
      <c r="B514" s="72"/>
    </row>
    <row r="515" ht="15.75">
      <c r="B515" s="72"/>
    </row>
    <row r="516" ht="15.75">
      <c r="B516" s="72"/>
    </row>
    <row r="517" ht="15.75">
      <c r="B517" s="72"/>
    </row>
    <row r="518" ht="15.75">
      <c r="B518" s="72"/>
    </row>
    <row r="519" ht="15.75">
      <c r="B519" s="72"/>
    </row>
    <row r="520" ht="15.75">
      <c r="B520" s="72"/>
    </row>
    <row r="521" ht="15.75">
      <c r="B521" s="72"/>
    </row>
    <row r="522" ht="15.75">
      <c r="B522" s="72"/>
    </row>
    <row r="523" ht="15.75">
      <c r="B523" s="72"/>
    </row>
    <row r="524" ht="15.75">
      <c r="B524" s="72"/>
    </row>
    <row r="525" ht="15.75">
      <c r="B525" s="72"/>
    </row>
    <row r="526" ht="15.75">
      <c r="B526" s="72"/>
    </row>
    <row r="527" ht="15.75">
      <c r="B527" s="72"/>
    </row>
    <row r="528" ht="15.75">
      <c r="B528" s="72"/>
    </row>
    <row r="529" ht="15.75">
      <c r="B529" s="72"/>
    </row>
    <row r="530" ht="15.75">
      <c r="B530" s="72"/>
    </row>
    <row r="531" ht="15.75">
      <c r="B531" s="72"/>
    </row>
    <row r="532" ht="15.75">
      <c r="B532" s="72"/>
    </row>
    <row r="533" ht="15.75">
      <c r="B533" s="72"/>
    </row>
    <row r="534" ht="15.75">
      <c r="B534" s="72"/>
    </row>
    <row r="535" ht="15.75">
      <c r="B535" s="72"/>
    </row>
    <row r="536" ht="15.75">
      <c r="B536" s="72"/>
    </row>
    <row r="537" ht="15.75">
      <c r="B537" s="72"/>
    </row>
    <row r="538" ht="15.75">
      <c r="B538" s="72"/>
    </row>
    <row r="539" ht="15.75">
      <c r="B539" s="72"/>
    </row>
    <row r="540" ht="15.75">
      <c r="B540" s="72"/>
    </row>
    <row r="541" ht="15.75">
      <c r="B541" s="72"/>
    </row>
    <row r="542" ht="15.75">
      <c r="B542" s="72"/>
    </row>
    <row r="543" ht="15.75">
      <c r="B543" s="72"/>
    </row>
    <row r="544" ht="15.75">
      <c r="B544" s="72"/>
    </row>
    <row r="545" ht="15.75">
      <c r="B545" s="72"/>
    </row>
    <row r="546" ht="15.75">
      <c r="B546" s="72"/>
    </row>
    <row r="547" ht="15.75">
      <c r="B547" s="72"/>
    </row>
    <row r="548" ht="15.75">
      <c r="B548" s="72"/>
    </row>
    <row r="549" ht="15.75">
      <c r="B549" s="72"/>
    </row>
    <row r="550" ht="15.75">
      <c r="B550" s="72"/>
    </row>
    <row r="551" ht="15.75">
      <c r="B551" s="72"/>
    </row>
    <row r="552" ht="15.75">
      <c r="B552" s="72"/>
    </row>
    <row r="553" ht="15.75">
      <c r="B553" s="72"/>
    </row>
    <row r="554" ht="15.75">
      <c r="B554" s="72"/>
    </row>
    <row r="555" ht="15.75">
      <c r="B555" s="72"/>
    </row>
    <row r="556" ht="15.75">
      <c r="B556" s="72"/>
    </row>
    <row r="557" ht="15.75">
      <c r="B557" s="72"/>
    </row>
    <row r="558" ht="15.75">
      <c r="B558" s="72"/>
    </row>
    <row r="559" ht="15.75">
      <c r="B559" s="72"/>
    </row>
    <row r="560" ht="15.75">
      <c r="B560" s="72"/>
    </row>
    <row r="561" ht="15.75">
      <c r="B561" s="72"/>
    </row>
    <row r="562" ht="15.75">
      <c r="B562" s="72"/>
    </row>
    <row r="563" ht="15.75">
      <c r="B563" s="72"/>
    </row>
    <row r="564" ht="15.75">
      <c r="B564" s="72"/>
    </row>
    <row r="565" ht="15.75">
      <c r="B565" s="72"/>
    </row>
    <row r="566" ht="15.75">
      <c r="B566" s="72"/>
    </row>
    <row r="567" ht="15.75">
      <c r="B567" s="72"/>
    </row>
    <row r="568" ht="15.75">
      <c r="B568" s="72"/>
    </row>
    <row r="569" ht="15.75">
      <c r="B569" s="72"/>
    </row>
    <row r="570" ht="15.75">
      <c r="B570" s="72"/>
    </row>
    <row r="571" ht="15.75">
      <c r="B571" s="72"/>
    </row>
    <row r="572" ht="15.75">
      <c r="B572" s="72"/>
    </row>
    <row r="573" ht="15.75">
      <c r="B573" s="72"/>
    </row>
    <row r="574" ht="15.75">
      <c r="B574" s="72"/>
    </row>
    <row r="575" ht="15.75">
      <c r="B575" s="72"/>
    </row>
    <row r="576" ht="15.75">
      <c r="B576" s="72"/>
    </row>
    <row r="577" ht="15.75">
      <c r="B577" s="72"/>
    </row>
    <row r="578" ht="15.75">
      <c r="B578" s="72"/>
    </row>
    <row r="579" ht="15.75">
      <c r="B579" s="72"/>
    </row>
    <row r="580" ht="15.75">
      <c r="B580" s="72"/>
    </row>
    <row r="581" ht="15.75">
      <c r="B581" s="72"/>
    </row>
    <row r="582" ht="15.75">
      <c r="B582" s="72"/>
    </row>
    <row r="583" ht="15.75">
      <c r="B583" s="72"/>
    </row>
    <row r="584" ht="15.75">
      <c r="B584" s="72"/>
    </row>
    <row r="585" ht="15.75">
      <c r="B585" s="72"/>
    </row>
    <row r="586" ht="15.75">
      <c r="B586" s="72"/>
    </row>
    <row r="587" ht="15.75">
      <c r="B587" s="72"/>
    </row>
    <row r="588" ht="15.75">
      <c r="B588" s="72"/>
    </row>
    <row r="589" ht="15.75">
      <c r="B589" s="72"/>
    </row>
    <row r="590" ht="15.75">
      <c r="B590" s="72"/>
    </row>
    <row r="591" ht="15.75">
      <c r="B591" s="72"/>
    </row>
    <row r="592" ht="15.75">
      <c r="B592" s="72"/>
    </row>
    <row r="593" ht="15.75">
      <c r="B593" s="72"/>
    </row>
    <row r="594" ht="15.75">
      <c r="B594" s="72"/>
    </row>
    <row r="595" ht="15.75">
      <c r="B595" s="72"/>
    </row>
    <row r="596" ht="15.75">
      <c r="B596" s="72"/>
    </row>
    <row r="597" ht="15.75">
      <c r="B597" s="72"/>
    </row>
    <row r="598" ht="15.75">
      <c r="B598" s="72"/>
    </row>
    <row r="599" ht="15.75">
      <c r="B599" s="72"/>
    </row>
    <row r="600" ht="15.75">
      <c r="B600" s="72"/>
    </row>
    <row r="601" ht="15.75">
      <c r="B601" s="72"/>
    </row>
    <row r="602" ht="15.75">
      <c r="B602" s="72"/>
    </row>
    <row r="603" ht="15.75">
      <c r="B603" s="72"/>
    </row>
    <row r="604" ht="15.75">
      <c r="B604" s="72"/>
    </row>
    <row r="605" ht="15.75">
      <c r="B605" s="72"/>
    </row>
    <row r="606" ht="15.75">
      <c r="B606" s="72"/>
    </row>
    <row r="607" ht="15.75">
      <c r="B607" s="72"/>
    </row>
    <row r="608" ht="15.75">
      <c r="B608" s="72"/>
    </row>
    <row r="609" ht="15.75">
      <c r="B609" s="72"/>
    </row>
    <row r="610" ht="15.75">
      <c r="B610" s="72"/>
    </row>
    <row r="611" ht="15.75">
      <c r="B611" s="72"/>
    </row>
    <row r="612" ht="15.75">
      <c r="B612" s="72"/>
    </row>
    <row r="613" ht="15.75">
      <c r="B613" s="72"/>
    </row>
    <row r="614" ht="15.75">
      <c r="B614" s="72"/>
    </row>
    <row r="615" ht="15.75">
      <c r="B615" s="72"/>
    </row>
    <row r="616" ht="15.75">
      <c r="B616" s="72"/>
    </row>
    <row r="617" ht="15.75">
      <c r="B617" s="72"/>
    </row>
    <row r="618" ht="15.75">
      <c r="B618" s="72"/>
    </row>
    <row r="619" ht="15.75">
      <c r="B619" s="72"/>
    </row>
    <row r="620" ht="15.75">
      <c r="B620" s="72"/>
    </row>
    <row r="621" ht="15.75">
      <c r="B621" s="72"/>
    </row>
    <row r="622" ht="15.75">
      <c r="B622" s="72"/>
    </row>
    <row r="623" ht="15.75">
      <c r="B623" s="72"/>
    </row>
    <row r="624" ht="15.75">
      <c r="B624" s="7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M996"/>
  <sheetViews>
    <sheetView zoomScalePageLayoutView="0" workbookViewId="0" topLeftCell="A1">
      <selection activeCell="G1" sqref="G1:H16384"/>
    </sheetView>
  </sheetViews>
  <sheetFormatPr defaultColWidth="9.00390625" defaultRowHeight="12.75"/>
  <cols>
    <col min="1" max="1" width="21.25390625" style="1" customWidth="1"/>
    <col min="2" max="2" width="18.00390625" style="1" hidden="1" customWidth="1"/>
    <col min="3" max="3" width="9.125" style="25" hidden="1" customWidth="1"/>
    <col min="4" max="4" width="15.125" style="25" customWidth="1"/>
    <col min="5" max="5" width="6.75390625" style="25" customWidth="1"/>
    <col min="6" max="6" width="17.75390625" style="0" customWidth="1"/>
    <col min="7" max="7" width="9.125" style="0" hidden="1" customWidth="1"/>
    <col min="8" max="8" width="20.375" style="0" hidden="1" customWidth="1"/>
  </cols>
  <sheetData>
    <row r="1" spans="1:13" ht="13.5" thickBot="1">
      <c r="A1" s="2" t="s">
        <v>7</v>
      </c>
      <c r="B1" s="2" t="s">
        <v>0</v>
      </c>
      <c r="C1" s="23"/>
      <c r="D1" s="23" t="s">
        <v>1</v>
      </c>
      <c r="E1" s="23"/>
      <c r="F1" s="2" t="s">
        <v>7</v>
      </c>
      <c r="G1" s="2" t="s">
        <v>0</v>
      </c>
      <c r="H1" s="23"/>
      <c r="I1" s="23" t="s">
        <v>1</v>
      </c>
      <c r="L1" s="26" t="s">
        <v>2</v>
      </c>
      <c r="M1" s="3"/>
    </row>
    <row r="2" spans="1:13" ht="13.5" thickBot="1">
      <c r="A2" s="4">
        <f>организаторы!A13</f>
        <v>12</v>
      </c>
      <c r="B2" s="4">
        <f aca="true" ca="1" t="shared" si="0" ref="B2:B35">IF(A2&lt;&gt;"",RAND(),"")</f>
        <v>0.9705585883417804</v>
      </c>
      <c r="C2" s="24"/>
      <c r="D2" s="24">
        <v>1</v>
      </c>
      <c r="E2" s="24"/>
      <c r="F2" s="4">
        <f>организаторы!D12</f>
        <v>11</v>
      </c>
      <c r="G2" s="4">
        <f aca="true" ca="1" t="shared" si="1" ref="G2:G35">IF(F2&lt;&gt;"",RAND(),"")</f>
        <v>0.9927025463161323</v>
      </c>
      <c r="H2" s="24"/>
      <c r="I2" s="24">
        <v>1</v>
      </c>
      <c r="L2" s="5">
        <v>15</v>
      </c>
      <c r="M2" s="3"/>
    </row>
    <row r="3" spans="1:9" ht="12.75">
      <c r="A3" s="4">
        <f>организаторы!A8</f>
        <v>7</v>
      </c>
      <c r="B3" s="4">
        <f ca="1" t="shared" si="0"/>
        <v>0.5472369953117993</v>
      </c>
      <c r="C3" s="24"/>
      <c r="D3" s="24">
        <f aca="true" t="shared" si="2" ref="D3:D39">IF(A3&lt;&gt;"",D2+1,"")</f>
        <v>2</v>
      </c>
      <c r="E3" s="24"/>
      <c r="F3" s="4">
        <f>организаторы!D2</f>
        <v>1</v>
      </c>
      <c r="G3" s="4">
        <f ca="1" t="shared" si="1"/>
        <v>0.053358780946656914</v>
      </c>
      <c r="H3" s="24"/>
      <c r="I3" s="24">
        <f aca="true" t="shared" si="3" ref="I3:I39">IF(F3&lt;&gt;"",I2+1,"")</f>
        <v>2</v>
      </c>
    </row>
    <row r="4" spans="1:9" ht="12.75">
      <c r="A4" s="4">
        <f>организаторы!A16</f>
        <v>15</v>
      </c>
      <c r="B4" s="4">
        <f ca="1" t="shared" si="0"/>
        <v>0.752825509823249</v>
      </c>
      <c r="C4" s="24"/>
      <c r="D4" s="24">
        <f t="shared" si="2"/>
        <v>3</v>
      </c>
      <c r="E4" s="24"/>
      <c r="F4" s="4">
        <f>организаторы!D11</f>
        <v>10</v>
      </c>
      <c r="G4" s="4">
        <f ca="1" t="shared" si="1"/>
        <v>0.4188776715500748</v>
      </c>
      <c r="H4" s="24"/>
      <c r="I4" s="24">
        <f t="shared" si="3"/>
        <v>3</v>
      </c>
    </row>
    <row r="5" spans="1:9" ht="12.75">
      <c r="A5" s="4">
        <f>организаторы!A2</f>
        <v>1</v>
      </c>
      <c r="B5" s="4">
        <f ca="1" t="shared" si="0"/>
        <v>0.08095996147583051</v>
      </c>
      <c r="C5" s="24"/>
      <c r="D5" s="24">
        <f t="shared" si="2"/>
        <v>4</v>
      </c>
      <c r="E5" s="24"/>
      <c r="F5" s="4">
        <f>организаторы!D13</f>
        <v>12</v>
      </c>
      <c r="G5" s="4">
        <f ca="1" t="shared" si="1"/>
        <v>0.6778233565069949</v>
      </c>
      <c r="H5" s="24"/>
      <c r="I5" s="24">
        <f t="shared" si="3"/>
        <v>4</v>
      </c>
    </row>
    <row r="6" spans="1:9" ht="12.75">
      <c r="A6" s="4">
        <f>организаторы!A5</f>
        <v>4</v>
      </c>
      <c r="B6" s="4">
        <f ca="1" t="shared" si="0"/>
        <v>0.6229895866553727</v>
      </c>
      <c r="C6" s="24"/>
      <c r="D6" s="24">
        <f t="shared" si="2"/>
        <v>5</v>
      </c>
      <c r="E6" s="24"/>
      <c r="F6" s="4">
        <f>организаторы!D5</f>
        <v>4</v>
      </c>
      <c r="G6" s="4">
        <f ca="1" t="shared" si="1"/>
        <v>0.17578054266786802</v>
      </c>
      <c r="H6" s="24"/>
      <c r="I6" s="24">
        <f t="shared" si="3"/>
        <v>5</v>
      </c>
    </row>
    <row r="7" spans="1:9" ht="12.75">
      <c r="A7" s="4">
        <f>организаторы!A12</f>
        <v>11</v>
      </c>
      <c r="B7" s="4">
        <f ca="1" t="shared" si="0"/>
        <v>0.6241342222299393</v>
      </c>
      <c r="C7" s="24"/>
      <c r="D7" s="24">
        <f t="shared" si="2"/>
        <v>6</v>
      </c>
      <c r="E7" s="24"/>
      <c r="F7" s="4">
        <f>организаторы!D7</f>
        <v>6</v>
      </c>
      <c r="G7" s="4">
        <f ca="1" t="shared" si="1"/>
        <v>0.8046544963391309</v>
      </c>
      <c r="H7" s="24"/>
      <c r="I7" s="24">
        <f t="shared" si="3"/>
        <v>6</v>
      </c>
    </row>
    <row r="8" spans="1:9" ht="12.75">
      <c r="A8" s="4">
        <f>организаторы!A4</f>
        <v>3</v>
      </c>
      <c r="B8" s="4">
        <f ca="1" t="shared" si="0"/>
        <v>0.11772678903525535</v>
      </c>
      <c r="C8" s="24"/>
      <c r="D8" s="24">
        <f t="shared" si="2"/>
        <v>7</v>
      </c>
      <c r="E8" s="24"/>
      <c r="F8" s="4">
        <f>организаторы!D16</f>
        <v>15</v>
      </c>
      <c r="G8" s="4">
        <f ca="1" t="shared" si="1"/>
        <v>0.9514859679833527</v>
      </c>
      <c r="H8" s="24"/>
      <c r="I8" s="24">
        <f t="shared" si="3"/>
        <v>7</v>
      </c>
    </row>
    <row r="9" spans="1:9" ht="12.75">
      <c r="A9" s="4">
        <f>организаторы!A9</f>
        <v>8</v>
      </c>
      <c r="B9" s="4">
        <f ca="1" t="shared" si="0"/>
        <v>0.0037664334026672464</v>
      </c>
      <c r="C9" s="24"/>
      <c r="D9" s="24">
        <f t="shared" si="2"/>
        <v>8</v>
      </c>
      <c r="E9" s="24"/>
      <c r="F9" s="4">
        <f>организаторы!D8</f>
        <v>7</v>
      </c>
      <c r="G9" s="4">
        <f ca="1" t="shared" si="1"/>
        <v>0.37103641310307456</v>
      </c>
      <c r="H9" s="24"/>
      <c r="I9" s="24">
        <f t="shared" si="3"/>
        <v>8</v>
      </c>
    </row>
    <row r="10" spans="1:9" ht="12.75">
      <c r="A10" s="4">
        <f>организаторы!A10</f>
        <v>9</v>
      </c>
      <c r="B10" s="4">
        <f ca="1" t="shared" si="0"/>
        <v>0.44749914748213504</v>
      </c>
      <c r="C10" s="24"/>
      <c r="D10" s="24">
        <f t="shared" si="2"/>
        <v>9</v>
      </c>
      <c r="E10" s="24"/>
      <c r="F10" s="4">
        <f>организаторы!D9</f>
        <v>8</v>
      </c>
      <c r="G10" s="4">
        <f ca="1" t="shared" si="1"/>
        <v>0.8844484352888129</v>
      </c>
      <c r="H10" s="24"/>
      <c r="I10" s="24">
        <f t="shared" si="3"/>
        <v>9</v>
      </c>
    </row>
    <row r="11" spans="1:9" ht="12.75">
      <c r="A11" s="4">
        <f>организаторы!A7</f>
        <v>6</v>
      </c>
      <c r="B11" s="4">
        <f ca="1" t="shared" si="0"/>
        <v>0.8187843413291565</v>
      </c>
      <c r="C11" s="24"/>
      <c r="D11" s="24">
        <f t="shared" si="2"/>
        <v>10</v>
      </c>
      <c r="E11" s="24"/>
      <c r="F11" s="4">
        <f>организаторы!D14</f>
        <v>13</v>
      </c>
      <c r="G11" s="4">
        <f ca="1" t="shared" si="1"/>
        <v>0.5081895150340057</v>
      </c>
      <c r="H11" s="24"/>
      <c r="I11" s="24">
        <f t="shared" si="3"/>
        <v>10</v>
      </c>
    </row>
    <row r="12" spans="1:9" ht="12.75">
      <c r="A12" s="4">
        <f>организаторы!A3</f>
        <v>2</v>
      </c>
      <c r="B12" s="4">
        <f ca="1" t="shared" si="0"/>
        <v>0.43950397439573585</v>
      </c>
      <c r="C12" s="24"/>
      <c r="D12" s="24">
        <f t="shared" si="2"/>
        <v>11</v>
      </c>
      <c r="E12" s="24"/>
      <c r="F12" s="4">
        <f>организаторы!D6</f>
        <v>5</v>
      </c>
      <c r="G12" s="4">
        <f ca="1" t="shared" si="1"/>
        <v>0.3978750789192276</v>
      </c>
      <c r="H12" s="24"/>
      <c r="I12" s="24">
        <f t="shared" si="3"/>
        <v>11</v>
      </c>
    </row>
    <row r="13" spans="1:9" ht="12.75">
      <c r="A13" s="4">
        <f>организаторы!A14</f>
        <v>13</v>
      </c>
      <c r="B13" s="4">
        <f ca="1" t="shared" si="0"/>
        <v>0.23750910981331064</v>
      </c>
      <c r="C13" s="24"/>
      <c r="D13" s="24">
        <f t="shared" si="2"/>
        <v>12</v>
      </c>
      <c r="E13" s="24"/>
      <c r="F13" s="4">
        <f>организаторы!D3</f>
        <v>2</v>
      </c>
      <c r="G13" s="4">
        <f ca="1" t="shared" si="1"/>
        <v>0.2261164100912234</v>
      </c>
      <c r="H13" s="24"/>
      <c r="I13" s="24">
        <f t="shared" si="3"/>
        <v>12</v>
      </c>
    </row>
    <row r="14" spans="1:9" ht="12.75">
      <c r="A14" s="4">
        <f>организаторы!A6</f>
        <v>5</v>
      </c>
      <c r="B14" s="4">
        <f ca="1" t="shared" si="0"/>
        <v>0.1293635434372531</v>
      </c>
      <c r="C14" s="24"/>
      <c r="D14" s="24">
        <f t="shared" si="2"/>
        <v>13</v>
      </c>
      <c r="E14" s="24"/>
      <c r="F14" s="4">
        <f>организаторы!D4</f>
        <v>3</v>
      </c>
      <c r="G14" s="4">
        <f ca="1" t="shared" si="1"/>
        <v>0.30834908456319</v>
      </c>
      <c r="H14" s="24"/>
      <c r="I14" s="24">
        <f t="shared" si="3"/>
        <v>13</v>
      </c>
    </row>
    <row r="15" spans="1:9" ht="12.75">
      <c r="A15" s="4">
        <f>организаторы!A15</f>
        <v>14</v>
      </c>
      <c r="B15" s="4">
        <f ca="1" t="shared" si="0"/>
        <v>0.5566299051088954</v>
      </c>
      <c r="C15" s="24"/>
      <c r="D15" s="24">
        <f t="shared" si="2"/>
        <v>14</v>
      </c>
      <c r="E15" s="24"/>
      <c r="F15" s="4">
        <f>организаторы!D15</f>
        <v>14</v>
      </c>
      <c r="G15" s="4">
        <f ca="1" t="shared" si="1"/>
        <v>0.5329238732607067</v>
      </c>
      <c r="H15" s="24"/>
      <c r="I15" s="24">
        <f t="shared" si="3"/>
        <v>14</v>
      </c>
    </row>
    <row r="16" spans="1:9" ht="12.75">
      <c r="A16" s="4">
        <f>организаторы!A11</f>
        <v>10</v>
      </c>
      <c r="B16" s="4">
        <f ca="1" t="shared" si="0"/>
        <v>0.2591912131085863</v>
      </c>
      <c r="C16" s="24"/>
      <c r="D16" s="24">
        <f t="shared" si="2"/>
        <v>15</v>
      </c>
      <c r="E16" s="24"/>
      <c r="F16" s="4">
        <f>организаторы!D10</f>
        <v>9</v>
      </c>
      <c r="G16" s="4">
        <f ca="1" t="shared" si="1"/>
        <v>0.7823344927811207</v>
      </c>
      <c r="H16" s="24"/>
      <c r="I16" s="24">
        <f t="shared" si="3"/>
        <v>15</v>
      </c>
    </row>
    <row r="17" spans="1:9" ht="12.75">
      <c r="A17" s="4">
        <f>организаторы!A18</f>
      </c>
      <c r="B17" s="4">
        <f ca="1" t="shared" si="0"/>
      </c>
      <c r="C17" s="24"/>
      <c r="D17" s="24">
        <f t="shared" si="2"/>
      </c>
      <c r="E17" s="24"/>
      <c r="F17" s="4">
        <f>организаторы!D17</f>
      </c>
      <c r="G17" s="4">
        <f ca="1" t="shared" si="1"/>
      </c>
      <c r="H17" s="24"/>
      <c r="I17" s="24">
        <f t="shared" si="3"/>
      </c>
    </row>
    <row r="18" spans="1:9" ht="12.75">
      <c r="A18" s="4">
        <f>организаторы!A20</f>
      </c>
      <c r="B18" s="4">
        <f ca="1" t="shared" si="0"/>
      </c>
      <c r="C18" s="24"/>
      <c r="D18" s="24">
        <f t="shared" si="2"/>
      </c>
      <c r="E18" s="24"/>
      <c r="F18" s="4">
        <f>организаторы!D19</f>
      </c>
      <c r="G18" s="4">
        <f ca="1" t="shared" si="1"/>
      </c>
      <c r="H18" s="24"/>
      <c r="I18" s="24">
        <f t="shared" si="3"/>
      </c>
    </row>
    <row r="19" spans="1:9" ht="12.75">
      <c r="A19" s="4">
        <f>организаторы!A17</f>
      </c>
      <c r="B19" s="4">
        <f ca="1" t="shared" si="0"/>
      </c>
      <c r="C19" s="24"/>
      <c r="D19" s="24">
        <f t="shared" si="2"/>
      </c>
      <c r="E19" s="24"/>
      <c r="F19" s="4">
        <f>организаторы!D18</f>
      </c>
      <c r="G19" s="4">
        <f ca="1" t="shared" si="1"/>
      </c>
      <c r="H19" s="24"/>
      <c r="I19" s="24">
        <f t="shared" si="3"/>
      </c>
    </row>
    <row r="20" spans="1:9" ht="12.75">
      <c r="A20" s="4">
        <f>организаторы!A19</f>
      </c>
      <c r="B20" s="4">
        <f ca="1" t="shared" si="0"/>
      </c>
      <c r="C20" s="24"/>
      <c r="D20" s="24">
        <f t="shared" si="2"/>
      </c>
      <c r="E20" s="24"/>
      <c r="F20" s="4">
        <f>организаторы!D20</f>
      </c>
      <c r="G20" s="4">
        <f ca="1" t="shared" si="1"/>
      </c>
      <c r="H20" s="24"/>
      <c r="I20" s="24">
        <f t="shared" si="3"/>
      </c>
    </row>
    <row r="21" spans="1:9" ht="12.75">
      <c r="A21" s="4">
        <f>организаторы!A21</f>
      </c>
      <c r="B21" s="4">
        <f ca="1" t="shared" si="0"/>
      </c>
      <c r="C21" s="24"/>
      <c r="D21" s="24">
        <f t="shared" si="2"/>
      </c>
      <c r="E21" s="24"/>
      <c r="F21" s="4">
        <f>организаторы!D21</f>
      </c>
      <c r="G21" s="4">
        <f ca="1" t="shared" si="1"/>
      </c>
      <c r="H21" s="24"/>
      <c r="I21" s="24">
        <f t="shared" si="3"/>
      </c>
    </row>
    <row r="22" spans="1:9" ht="12.75">
      <c r="A22" s="4">
        <f>организаторы!A22</f>
      </c>
      <c r="B22" s="4">
        <f ca="1" t="shared" si="0"/>
      </c>
      <c r="C22" s="24"/>
      <c r="D22" s="24">
        <f t="shared" si="2"/>
      </c>
      <c r="E22" s="24"/>
      <c r="F22" s="4">
        <f>организаторы!D22</f>
      </c>
      <c r="G22" s="4">
        <f ca="1" t="shared" si="1"/>
      </c>
      <c r="H22" s="24"/>
      <c r="I22" s="24">
        <f t="shared" si="3"/>
      </c>
    </row>
    <row r="23" spans="1:9" ht="12.75">
      <c r="A23" s="4">
        <f>организаторы!A23</f>
      </c>
      <c r="B23" s="4">
        <f ca="1" t="shared" si="0"/>
      </c>
      <c r="C23" s="24"/>
      <c r="D23" s="24">
        <f t="shared" si="2"/>
      </c>
      <c r="E23" s="24"/>
      <c r="F23" s="4">
        <f>организаторы!D23</f>
      </c>
      <c r="G23" s="4">
        <f ca="1" t="shared" si="1"/>
      </c>
      <c r="H23" s="24"/>
      <c r="I23" s="24">
        <f t="shared" si="3"/>
      </c>
    </row>
    <row r="24" spans="1:9" ht="12.75">
      <c r="A24" s="4">
        <f>организаторы!A24</f>
      </c>
      <c r="B24" s="4">
        <f ca="1" t="shared" si="0"/>
      </c>
      <c r="C24" s="24"/>
      <c r="D24" s="24">
        <f t="shared" si="2"/>
      </c>
      <c r="E24" s="24"/>
      <c r="F24" s="4">
        <f>организаторы!D24</f>
      </c>
      <c r="G24" s="4">
        <f ca="1" t="shared" si="1"/>
      </c>
      <c r="H24" s="24"/>
      <c r="I24" s="24">
        <f t="shared" si="3"/>
      </c>
    </row>
    <row r="25" spans="1:9" ht="12.75">
      <c r="A25" s="4">
        <f>организаторы!A25</f>
      </c>
      <c r="B25" s="4">
        <f ca="1" t="shared" si="0"/>
      </c>
      <c r="C25" s="24"/>
      <c r="D25" s="24">
        <f t="shared" si="2"/>
      </c>
      <c r="E25" s="24"/>
      <c r="F25" s="4">
        <f>организаторы!D25</f>
      </c>
      <c r="G25" s="4">
        <f ca="1" t="shared" si="1"/>
      </c>
      <c r="H25" s="24"/>
      <c r="I25" s="24">
        <f t="shared" si="3"/>
      </c>
    </row>
    <row r="26" spans="1:9" ht="12.75">
      <c r="A26" s="4">
        <f>организаторы!A26</f>
      </c>
      <c r="B26" s="4">
        <f ca="1" t="shared" si="0"/>
      </c>
      <c r="C26" s="24"/>
      <c r="D26" s="24">
        <f t="shared" si="2"/>
      </c>
      <c r="E26" s="24"/>
      <c r="F26" s="4">
        <f>организаторы!D26</f>
      </c>
      <c r="G26" s="4">
        <f ca="1" t="shared" si="1"/>
      </c>
      <c r="H26" s="24"/>
      <c r="I26" s="24">
        <f t="shared" si="3"/>
      </c>
    </row>
    <row r="27" spans="1:9" ht="12.75">
      <c r="A27" s="4">
        <f>организаторы!A27</f>
      </c>
      <c r="B27" s="4">
        <f ca="1" t="shared" si="0"/>
      </c>
      <c r="C27" s="24"/>
      <c r="D27" s="24">
        <f t="shared" si="2"/>
      </c>
      <c r="E27" s="24"/>
      <c r="F27" s="4">
        <f>организаторы!D27</f>
      </c>
      <c r="G27" s="4">
        <f ca="1" t="shared" si="1"/>
      </c>
      <c r="H27" s="24"/>
      <c r="I27" s="24">
        <f t="shared" si="3"/>
      </c>
    </row>
    <row r="28" spans="1:9" ht="12.75">
      <c r="A28" s="4">
        <f>организаторы!A28</f>
      </c>
      <c r="B28" s="4">
        <f ca="1" t="shared" si="0"/>
      </c>
      <c r="C28" s="24"/>
      <c r="D28" s="24">
        <f t="shared" si="2"/>
      </c>
      <c r="E28" s="24"/>
      <c r="F28" s="4">
        <f>организаторы!D28</f>
      </c>
      <c r="G28" s="4">
        <f ca="1" t="shared" si="1"/>
      </c>
      <c r="H28" s="24"/>
      <c r="I28" s="24">
        <f t="shared" si="3"/>
      </c>
    </row>
    <row r="29" spans="1:9" ht="12.75">
      <c r="A29" s="4">
        <f>организаторы!A29</f>
      </c>
      <c r="B29" s="4">
        <f ca="1" t="shared" si="0"/>
      </c>
      <c r="C29" s="24"/>
      <c r="D29" s="24">
        <f t="shared" si="2"/>
      </c>
      <c r="E29" s="24"/>
      <c r="F29" s="4">
        <f>организаторы!D29</f>
      </c>
      <c r="G29" s="4">
        <f ca="1" t="shared" si="1"/>
      </c>
      <c r="H29" s="24"/>
      <c r="I29" s="24">
        <f t="shared" si="3"/>
      </c>
    </row>
    <row r="30" spans="1:9" ht="12.75">
      <c r="A30" s="4">
        <f>организаторы!A30</f>
      </c>
      <c r="B30" s="4">
        <f ca="1" t="shared" si="0"/>
      </c>
      <c r="C30" s="24"/>
      <c r="D30" s="24">
        <f t="shared" si="2"/>
      </c>
      <c r="E30" s="24"/>
      <c r="F30" s="4">
        <f>организаторы!D30</f>
      </c>
      <c r="G30" s="4">
        <f ca="1" t="shared" si="1"/>
      </c>
      <c r="H30" s="24"/>
      <c r="I30" s="24">
        <f t="shared" si="3"/>
      </c>
    </row>
    <row r="31" spans="1:9" ht="12.75">
      <c r="A31" s="4">
        <f>организаторы!A31</f>
      </c>
      <c r="B31" s="4">
        <f ca="1" t="shared" si="0"/>
      </c>
      <c r="C31" s="24"/>
      <c r="D31" s="24">
        <f t="shared" si="2"/>
      </c>
      <c r="E31" s="24"/>
      <c r="F31" s="4">
        <f>организаторы!D31</f>
      </c>
      <c r="G31" s="4">
        <f ca="1" t="shared" si="1"/>
      </c>
      <c r="H31" s="24"/>
      <c r="I31" s="24">
        <f t="shared" si="3"/>
      </c>
    </row>
    <row r="32" spans="1:9" ht="12.75">
      <c r="A32" s="4">
        <f>организаторы!A32</f>
      </c>
      <c r="B32" s="4">
        <f ca="1" t="shared" si="0"/>
      </c>
      <c r="C32" s="24"/>
      <c r="D32" s="24">
        <f t="shared" si="2"/>
      </c>
      <c r="E32" s="24"/>
      <c r="F32" s="4">
        <f>организаторы!D32</f>
      </c>
      <c r="G32" s="4">
        <f ca="1" t="shared" si="1"/>
      </c>
      <c r="H32" s="24"/>
      <c r="I32" s="24">
        <f t="shared" si="3"/>
      </c>
    </row>
    <row r="33" spans="1:9" ht="12.75">
      <c r="A33" s="4">
        <f>организаторы!A33</f>
      </c>
      <c r="B33" s="4">
        <f ca="1" t="shared" si="0"/>
      </c>
      <c r="C33" s="24"/>
      <c r="D33" s="24">
        <f t="shared" si="2"/>
      </c>
      <c r="E33" s="24"/>
      <c r="F33" s="4">
        <f>организаторы!D33</f>
      </c>
      <c r="G33" s="4">
        <f ca="1" t="shared" si="1"/>
      </c>
      <c r="H33" s="24"/>
      <c r="I33" s="24">
        <f t="shared" si="3"/>
      </c>
    </row>
    <row r="34" spans="1:9" ht="12.75">
      <c r="A34" s="4">
        <f>организаторы!A34</f>
      </c>
      <c r="B34" s="4">
        <f ca="1" t="shared" si="0"/>
      </c>
      <c r="C34" s="24"/>
      <c r="D34" s="24">
        <f t="shared" si="2"/>
      </c>
      <c r="E34" s="24"/>
      <c r="F34" s="4">
        <f>организаторы!D34</f>
      </c>
      <c r="G34" s="4">
        <f ca="1" t="shared" si="1"/>
      </c>
      <c r="H34" s="24"/>
      <c r="I34" s="24">
        <f t="shared" si="3"/>
      </c>
    </row>
    <row r="35" spans="1:9" ht="12.75">
      <c r="A35" s="4">
        <f>организаторы!A35</f>
      </c>
      <c r="B35" s="4">
        <f ca="1" t="shared" si="0"/>
      </c>
      <c r="C35" s="24"/>
      <c r="D35" s="24">
        <f t="shared" si="2"/>
      </c>
      <c r="E35" s="24"/>
      <c r="F35" s="4">
        <f>организаторы!D35</f>
      </c>
      <c r="G35" s="4">
        <f ca="1" t="shared" si="1"/>
      </c>
      <c r="H35" s="24"/>
      <c r="I35" s="24">
        <f t="shared" si="3"/>
      </c>
    </row>
    <row r="36" spans="1:9" ht="12.75">
      <c r="A36" s="4">
        <f>организаторы!A36</f>
      </c>
      <c r="B36" s="4"/>
      <c r="C36" s="24"/>
      <c r="D36" s="24">
        <f t="shared" si="2"/>
      </c>
      <c r="E36" s="24"/>
      <c r="F36" s="4">
        <f>организаторы!D36</f>
      </c>
      <c r="G36" s="35"/>
      <c r="H36" s="35"/>
      <c r="I36" s="24">
        <f t="shared" si="3"/>
      </c>
    </row>
    <row r="37" spans="1:9" ht="12.75">
      <c r="A37" s="4">
        <f>организаторы!A37</f>
      </c>
      <c r="B37" s="4"/>
      <c r="C37" s="24"/>
      <c r="D37" s="24">
        <f t="shared" si="2"/>
      </c>
      <c r="E37" s="24"/>
      <c r="F37" s="4">
        <f>организаторы!D37</f>
      </c>
      <c r="G37" s="35"/>
      <c r="H37" s="35"/>
      <c r="I37" s="24">
        <f t="shared" si="3"/>
      </c>
    </row>
    <row r="38" spans="1:9" ht="12.75">
      <c r="A38" s="4">
        <f>организаторы!A38</f>
      </c>
      <c r="B38" s="4"/>
      <c r="C38" s="24"/>
      <c r="D38" s="24">
        <f t="shared" si="2"/>
      </c>
      <c r="E38" s="24"/>
      <c r="F38" s="4">
        <f>организаторы!D38</f>
      </c>
      <c r="G38" s="35"/>
      <c r="H38" s="35"/>
      <c r="I38" s="24">
        <f t="shared" si="3"/>
      </c>
    </row>
    <row r="39" spans="1:9" ht="12.75">
      <c r="A39" s="4">
        <f>организаторы!A39</f>
      </c>
      <c r="B39" s="4"/>
      <c r="C39" s="24"/>
      <c r="D39" s="24">
        <f t="shared" si="2"/>
      </c>
      <c r="E39" s="24"/>
      <c r="F39" s="4">
        <f>организаторы!D39</f>
      </c>
      <c r="G39" s="35"/>
      <c r="H39" s="35"/>
      <c r="I39" s="24">
        <f t="shared" si="3"/>
      </c>
    </row>
    <row r="40" spans="1:6" s="80" customFormat="1" ht="12.75">
      <c r="A40" s="78"/>
      <c r="B40" s="78"/>
      <c r="C40" s="79"/>
      <c r="D40" s="79"/>
      <c r="E40" s="79"/>
      <c r="F40" s="78"/>
    </row>
    <row r="41" spans="1:5" s="80" customFormat="1" ht="12.75">
      <c r="A41" s="78"/>
      <c r="B41" s="78"/>
      <c r="C41" s="79"/>
      <c r="D41" s="79"/>
      <c r="E41" s="79"/>
    </row>
    <row r="42" spans="1:5" s="80" customFormat="1" ht="12.75">
      <c r="A42" s="78"/>
      <c r="B42" s="78"/>
      <c r="C42" s="79"/>
      <c r="D42" s="79"/>
      <c r="E42" s="79"/>
    </row>
    <row r="43" spans="1:5" s="80" customFormat="1" ht="12.75">
      <c r="A43" s="78"/>
      <c r="B43" s="78"/>
      <c r="C43" s="79"/>
      <c r="D43" s="79"/>
      <c r="E43" s="79"/>
    </row>
    <row r="44" spans="1:5" s="80" customFormat="1" ht="12.75">
      <c r="A44" s="78"/>
      <c r="B44" s="78"/>
      <c r="C44" s="79"/>
      <c r="D44" s="79"/>
      <c r="E44" s="79"/>
    </row>
    <row r="45" spans="1:5" s="80" customFormat="1" ht="12.75">
      <c r="A45" s="78"/>
      <c r="B45" s="78"/>
      <c r="C45" s="79"/>
      <c r="D45" s="79"/>
      <c r="E45" s="79"/>
    </row>
    <row r="46" spans="1:5" s="80" customFormat="1" ht="12.75">
      <c r="A46" s="78"/>
      <c r="B46" s="78"/>
      <c r="C46" s="79"/>
      <c r="D46" s="79"/>
      <c r="E46" s="79"/>
    </row>
    <row r="47" spans="1:5" s="80" customFormat="1" ht="12.75">
      <c r="A47" s="78"/>
      <c r="B47" s="78"/>
      <c r="C47" s="79"/>
      <c r="D47" s="79"/>
      <c r="E47" s="79"/>
    </row>
    <row r="48" spans="1:5" s="80" customFormat="1" ht="12.75">
      <c r="A48" s="78"/>
      <c r="B48" s="78"/>
      <c r="C48" s="79"/>
      <c r="D48" s="79"/>
      <c r="E48" s="79"/>
    </row>
    <row r="49" spans="1:5" s="80" customFormat="1" ht="12.75">
      <c r="A49" s="78"/>
      <c r="B49" s="78"/>
      <c r="C49" s="79"/>
      <c r="D49" s="79"/>
      <c r="E49" s="79"/>
    </row>
    <row r="50" spans="1:5" s="80" customFormat="1" ht="12.75">
      <c r="A50" s="78"/>
      <c r="B50" s="78"/>
      <c r="C50" s="79"/>
      <c r="D50" s="79"/>
      <c r="E50" s="79"/>
    </row>
    <row r="51" spans="1:6" s="80" customFormat="1" ht="12.75">
      <c r="A51" s="78"/>
      <c r="B51" s="78"/>
      <c r="C51" s="79"/>
      <c r="D51" s="79"/>
      <c r="E51" s="79"/>
      <c r="F51" s="81"/>
    </row>
    <row r="52" spans="1:5" s="80" customFormat="1" ht="12.75">
      <c r="A52" s="78"/>
      <c r="B52" s="78"/>
      <c r="C52" s="79"/>
      <c r="D52" s="79"/>
      <c r="E52" s="79"/>
    </row>
    <row r="53" spans="1:5" s="80" customFormat="1" ht="12.75">
      <c r="A53" s="78"/>
      <c r="B53" s="78"/>
      <c r="C53" s="79"/>
      <c r="D53" s="79"/>
      <c r="E53" s="79"/>
    </row>
    <row r="54" spans="1:5" s="80" customFormat="1" ht="12.75">
      <c r="A54" s="78"/>
      <c r="B54" s="78"/>
      <c r="C54" s="79"/>
      <c r="D54" s="79"/>
      <c r="E54" s="79"/>
    </row>
    <row r="55" spans="1:5" s="80" customFormat="1" ht="12.75">
      <c r="A55" s="78"/>
      <c r="B55" s="78"/>
      <c r="C55" s="79"/>
      <c r="D55" s="79"/>
      <c r="E55" s="79"/>
    </row>
    <row r="56" spans="1:5" s="80" customFormat="1" ht="12.75">
      <c r="A56" s="78"/>
      <c r="B56" s="78"/>
      <c r="C56" s="79"/>
      <c r="D56" s="79"/>
      <c r="E56" s="79"/>
    </row>
    <row r="57" spans="1:5" s="80" customFormat="1" ht="12.75">
      <c r="A57" s="78"/>
      <c r="B57" s="78"/>
      <c r="C57" s="79"/>
      <c r="D57" s="79"/>
      <c r="E57" s="79"/>
    </row>
    <row r="58" spans="1:5" s="80" customFormat="1" ht="12.75">
      <c r="A58" s="78"/>
      <c r="B58" s="78"/>
      <c r="C58" s="79"/>
      <c r="D58" s="79"/>
      <c r="E58" s="79"/>
    </row>
    <row r="59" spans="1:5" s="80" customFormat="1" ht="12.75">
      <c r="A59" s="78"/>
      <c r="B59" s="78"/>
      <c r="C59" s="79"/>
      <c r="D59" s="79"/>
      <c r="E59" s="79"/>
    </row>
    <row r="60" spans="1:5" s="80" customFormat="1" ht="12.75">
      <c r="A60" s="78"/>
      <c r="B60" s="78"/>
      <c r="C60" s="79"/>
      <c r="D60" s="79"/>
      <c r="E60" s="79"/>
    </row>
    <row r="61" spans="1:5" s="80" customFormat="1" ht="12.75">
      <c r="A61" s="78"/>
      <c r="B61" s="78"/>
      <c r="C61" s="79"/>
      <c r="D61" s="79"/>
      <c r="E61" s="79"/>
    </row>
    <row r="62" spans="1:5" s="80" customFormat="1" ht="12.75">
      <c r="A62" s="78"/>
      <c r="B62" s="78"/>
      <c r="C62" s="79"/>
      <c r="D62" s="79"/>
      <c r="E62" s="79"/>
    </row>
    <row r="63" spans="1:5" s="80" customFormat="1" ht="12.75">
      <c r="A63" s="78"/>
      <c r="B63" s="78"/>
      <c r="C63" s="79"/>
      <c r="D63" s="79"/>
      <c r="E63" s="79"/>
    </row>
    <row r="64" spans="1:5" s="80" customFormat="1" ht="12.75">
      <c r="A64" s="78"/>
      <c r="B64" s="78"/>
      <c r="C64" s="79"/>
      <c r="D64" s="79"/>
      <c r="E64" s="79"/>
    </row>
    <row r="65" spans="1:5" s="80" customFormat="1" ht="12.75">
      <c r="A65" s="78"/>
      <c r="B65" s="78"/>
      <c r="C65" s="79"/>
      <c r="D65" s="79"/>
      <c r="E65" s="79"/>
    </row>
    <row r="66" spans="1:5" s="80" customFormat="1" ht="12.75">
      <c r="A66" s="78"/>
      <c r="B66" s="78"/>
      <c r="C66" s="79"/>
      <c r="D66" s="79"/>
      <c r="E66" s="79"/>
    </row>
    <row r="67" spans="1:5" s="80" customFormat="1" ht="12.75">
      <c r="A67" s="78"/>
      <c r="B67" s="78"/>
      <c r="C67" s="79"/>
      <c r="D67" s="79"/>
      <c r="E67" s="79"/>
    </row>
    <row r="68" spans="1:5" s="80" customFormat="1" ht="12.75">
      <c r="A68" s="78"/>
      <c r="B68" s="78"/>
      <c r="C68" s="79"/>
      <c r="D68" s="79"/>
      <c r="E68" s="79"/>
    </row>
    <row r="69" spans="1:5" s="80" customFormat="1" ht="12.75">
      <c r="A69" s="78"/>
      <c r="B69" s="78"/>
      <c r="C69" s="79"/>
      <c r="D69" s="79"/>
      <c r="E69" s="79"/>
    </row>
    <row r="70" spans="1:5" s="80" customFormat="1" ht="12.75">
      <c r="A70" s="78"/>
      <c r="B70" s="78"/>
      <c r="C70" s="79"/>
      <c r="D70" s="79"/>
      <c r="E70" s="79"/>
    </row>
    <row r="71" spans="1:5" s="80" customFormat="1" ht="12.75">
      <c r="A71" s="78"/>
      <c r="B71" s="78"/>
      <c r="C71" s="79"/>
      <c r="D71" s="79"/>
      <c r="E71" s="79"/>
    </row>
    <row r="72" spans="1:5" s="80" customFormat="1" ht="12.75">
      <c r="A72" s="78"/>
      <c r="B72" s="78"/>
      <c r="C72" s="79"/>
      <c r="D72" s="79"/>
      <c r="E72" s="79"/>
    </row>
    <row r="73" spans="1:5" s="80" customFormat="1" ht="12.75">
      <c r="A73" s="78"/>
      <c r="B73" s="78"/>
      <c r="C73" s="79"/>
      <c r="D73" s="79"/>
      <c r="E73" s="79"/>
    </row>
    <row r="74" spans="1:5" s="80" customFormat="1" ht="12.75">
      <c r="A74" s="78"/>
      <c r="B74" s="78"/>
      <c r="C74" s="79"/>
      <c r="D74" s="79"/>
      <c r="E74" s="79"/>
    </row>
    <row r="75" spans="1:5" s="80" customFormat="1" ht="12.75">
      <c r="A75" s="78"/>
      <c r="B75" s="78"/>
      <c r="C75" s="79"/>
      <c r="D75" s="79"/>
      <c r="E75" s="79"/>
    </row>
    <row r="76" spans="1:5" s="80" customFormat="1" ht="12.75">
      <c r="A76" s="78"/>
      <c r="B76" s="78"/>
      <c r="C76" s="79"/>
      <c r="D76" s="79"/>
      <c r="E76" s="79"/>
    </row>
    <row r="77" spans="1:5" s="80" customFormat="1" ht="12.75">
      <c r="A77" s="78"/>
      <c r="B77" s="78"/>
      <c r="C77" s="79"/>
      <c r="D77" s="79"/>
      <c r="E77" s="79"/>
    </row>
    <row r="78" spans="1:5" s="80" customFormat="1" ht="12.75">
      <c r="A78" s="78"/>
      <c r="B78" s="78"/>
      <c r="C78" s="79"/>
      <c r="D78" s="79"/>
      <c r="E78" s="79"/>
    </row>
    <row r="79" spans="1:5" s="80" customFormat="1" ht="12.75">
      <c r="A79" s="78"/>
      <c r="B79" s="78"/>
      <c r="C79" s="79"/>
      <c r="D79" s="79"/>
      <c r="E79" s="79"/>
    </row>
    <row r="80" spans="1:5" s="80" customFormat="1" ht="12.75">
      <c r="A80" s="78"/>
      <c r="B80" s="78"/>
      <c r="C80" s="79"/>
      <c r="D80" s="79"/>
      <c r="E80" s="79"/>
    </row>
    <row r="81" spans="1:5" s="80" customFormat="1" ht="12.75">
      <c r="A81" s="78"/>
      <c r="B81" s="78"/>
      <c r="C81" s="79"/>
      <c r="D81" s="79"/>
      <c r="E81" s="79"/>
    </row>
    <row r="82" spans="1:5" s="80" customFormat="1" ht="12.75">
      <c r="A82" s="78"/>
      <c r="B82" s="78"/>
      <c r="C82" s="79"/>
      <c r="D82" s="79"/>
      <c r="E82" s="79"/>
    </row>
    <row r="83" spans="1:5" s="80" customFormat="1" ht="12.75">
      <c r="A83" s="78"/>
      <c r="B83" s="78"/>
      <c r="C83" s="79"/>
      <c r="D83" s="79"/>
      <c r="E83" s="79"/>
    </row>
    <row r="84" spans="1:5" s="80" customFormat="1" ht="12.75">
      <c r="A84" s="78"/>
      <c r="B84" s="78"/>
      <c r="C84" s="79"/>
      <c r="D84" s="79"/>
      <c r="E84" s="79"/>
    </row>
    <row r="85" spans="1:5" s="80" customFormat="1" ht="12.75">
      <c r="A85" s="78"/>
      <c r="B85" s="78"/>
      <c r="C85" s="79"/>
      <c r="D85" s="79"/>
      <c r="E85" s="79"/>
    </row>
    <row r="86" spans="1:5" s="80" customFormat="1" ht="12.75">
      <c r="A86" s="78"/>
      <c r="B86" s="78"/>
      <c r="C86" s="79"/>
      <c r="D86" s="79"/>
      <c r="E86" s="79"/>
    </row>
    <row r="87" spans="1:5" s="80" customFormat="1" ht="12.75">
      <c r="A87" s="78"/>
      <c r="B87" s="78"/>
      <c r="C87" s="79"/>
      <c r="D87" s="79"/>
      <c r="E87" s="79"/>
    </row>
    <row r="88" spans="1:5" s="80" customFormat="1" ht="12.75">
      <c r="A88" s="78"/>
      <c r="B88" s="78"/>
      <c r="C88" s="79"/>
      <c r="D88" s="79"/>
      <c r="E88" s="79"/>
    </row>
    <row r="89" spans="1:5" s="80" customFormat="1" ht="12.75">
      <c r="A89" s="78"/>
      <c r="B89" s="78"/>
      <c r="C89" s="79"/>
      <c r="D89" s="79"/>
      <c r="E89" s="79"/>
    </row>
    <row r="90" spans="1:5" s="80" customFormat="1" ht="12.75">
      <c r="A90" s="78"/>
      <c r="B90" s="78"/>
      <c r="C90" s="79"/>
      <c r="D90" s="79"/>
      <c r="E90" s="79"/>
    </row>
    <row r="91" spans="1:5" s="80" customFormat="1" ht="12.75">
      <c r="A91" s="78"/>
      <c r="B91" s="78"/>
      <c r="C91" s="79"/>
      <c r="D91" s="79"/>
      <c r="E91" s="79"/>
    </row>
    <row r="92" spans="1:5" s="80" customFormat="1" ht="12.75">
      <c r="A92" s="78"/>
      <c r="B92" s="78"/>
      <c r="C92" s="79"/>
      <c r="D92" s="79"/>
      <c r="E92" s="79"/>
    </row>
    <row r="93" spans="1:5" s="80" customFormat="1" ht="12.75">
      <c r="A93" s="78"/>
      <c r="B93" s="78"/>
      <c r="C93" s="79"/>
      <c r="D93" s="79"/>
      <c r="E93" s="79"/>
    </row>
    <row r="94" spans="1:5" s="80" customFormat="1" ht="12.75">
      <c r="A94" s="78"/>
      <c r="B94" s="78"/>
      <c r="C94" s="79"/>
      <c r="D94" s="79"/>
      <c r="E94" s="79"/>
    </row>
    <row r="95" spans="1:5" s="80" customFormat="1" ht="12.75">
      <c r="A95" s="78"/>
      <c r="B95" s="78"/>
      <c r="C95" s="79"/>
      <c r="D95" s="79"/>
      <c r="E95" s="79"/>
    </row>
    <row r="96" spans="1:5" s="80" customFormat="1" ht="12.75">
      <c r="A96" s="78"/>
      <c r="B96" s="78"/>
      <c r="C96" s="79"/>
      <c r="D96" s="79"/>
      <c r="E96" s="79"/>
    </row>
    <row r="97" spans="1:5" s="80" customFormat="1" ht="12.75">
      <c r="A97" s="78"/>
      <c r="B97" s="78"/>
      <c r="C97" s="79"/>
      <c r="D97" s="79"/>
      <c r="E97" s="79"/>
    </row>
    <row r="98" spans="1:5" s="80" customFormat="1" ht="12.75">
      <c r="A98" s="78"/>
      <c r="B98" s="78"/>
      <c r="C98" s="79"/>
      <c r="D98" s="79"/>
      <c r="E98" s="79"/>
    </row>
    <row r="99" spans="1:5" s="80" customFormat="1" ht="12.75">
      <c r="A99" s="78"/>
      <c r="B99" s="78"/>
      <c r="C99" s="79"/>
      <c r="D99" s="79"/>
      <c r="E99" s="79"/>
    </row>
    <row r="100" spans="1:5" s="80" customFormat="1" ht="12.75">
      <c r="A100" s="78"/>
      <c r="B100" s="78"/>
      <c r="C100" s="79"/>
      <c r="D100" s="79"/>
      <c r="E100" s="79"/>
    </row>
    <row r="101" spans="1:5" s="80" customFormat="1" ht="12.75">
      <c r="A101" s="78"/>
      <c r="B101" s="78"/>
      <c r="C101" s="79"/>
      <c r="D101" s="79"/>
      <c r="E101" s="79"/>
    </row>
    <row r="102" spans="1:5" s="80" customFormat="1" ht="12.75">
      <c r="A102" s="78"/>
      <c r="B102" s="78"/>
      <c r="C102" s="79"/>
      <c r="D102" s="79"/>
      <c r="E102" s="79"/>
    </row>
    <row r="103" spans="1:5" s="80" customFormat="1" ht="12.75">
      <c r="A103" s="78"/>
      <c r="B103" s="78"/>
      <c r="C103" s="79"/>
      <c r="D103" s="79"/>
      <c r="E103" s="79"/>
    </row>
    <row r="104" spans="1:5" s="80" customFormat="1" ht="12.75">
      <c r="A104" s="78"/>
      <c r="B104" s="78"/>
      <c r="C104" s="79"/>
      <c r="D104" s="79"/>
      <c r="E104" s="79"/>
    </row>
    <row r="105" spans="1:5" s="80" customFormat="1" ht="12.75">
      <c r="A105" s="78"/>
      <c r="B105" s="78"/>
      <c r="C105" s="79"/>
      <c r="D105" s="79"/>
      <c r="E105" s="79"/>
    </row>
    <row r="106" spans="1:5" s="80" customFormat="1" ht="12.75">
      <c r="A106" s="78"/>
      <c r="B106" s="78"/>
      <c r="C106" s="79"/>
      <c r="D106" s="79"/>
      <c r="E106" s="79"/>
    </row>
    <row r="107" spans="1:5" s="80" customFormat="1" ht="12.75">
      <c r="A107" s="78"/>
      <c r="B107" s="78"/>
      <c r="C107" s="79"/>
      <c r="D107" s="79"/>
      <c r="E107" s="79"/>
    </row>
    <row r="108" spans="1:5" s="80" customFormat="1" ht="12.75">
      <c r="A108" s="78"/>
      <c r="B108" s="78"/>
      <c r="C108" s="79"/>
      <c r="D108" s="79"/>
      <c r="E108" s="79"/>
    </row>
    <row r="109" spans="1:5" s="80" customFormat="1" ht="12.75">
      <c r="A109" s="78"/>
      <c r="B109" s="78"/>
      <c r="C109" s="79"/>
      <c r="D109" s="79"/>
      <c r="E109" s="79"/>
    </row>
    <row r="110" spans="1:5" s="80" customFormat="1" ht="12.75">
      <c r="A110" s="78"/>
      <c r="B110" s="78"/>
      <c r="C110" s="79"/>
      <c r="D110" s="79"/>
      <c r="E110" s="79"/>
    </row>
    <row r="111" spans="1:5" s="80" customFormat="1" ht="12.75">
      <c r="A111" s="78"/>
      <c r="B111" s="78"/>
      <c r="C111" s="79"/>
      <c r="D111" s="79"/>
      <c r="E111" s="79"/>
    </row>
    <row r="112" spans="1:5" s="80" customFormat="1" ht="12.75">
      <c r="A112" s="78"/>
      <c r="B112" s="78"/>
      <c r="C112" s="79"/>
      <c r="D112" s="79"/>
      <c r="E112" s="79"/>
    </row>
    <row r="113" spans="1:5" s="80" customFormat="1" ht="12.75">
      <c r="A113" s="78"/>
      <c r="B113" s="78"/>
      <c r="C113" s="79"/>
      <c r="D113" s="79"/>
      <c r="E113" s="79"/>
    </row>
    <row r="114" spans="1:5" s="80" customFormat="1" ht="12.75">
      <c r="A114" s="78"/>
      <c r="B114" s="78"/>
      <c r="C114" s="79"/>
      <c r="D114" s="79"/>
      <c r="E114" s="79"/>
    </row>
    <row r="115" spans="1:5" s="80" customFormat="1" ht="12.75">
      <c r="A115" s="78"/>
      <c r="B115" s="78"/>
      <c r="C115" s="79"/>
      <c r="D115" s="79"/>
      <c r="E115" s="79"/>
    </row>
    <row r="116" spans="1:5" s="80" customFormat="1" ht="12.75">
      <c r="A116" s="78"/>
      <c r="B116" s="78"/>
      <c r="C116" s="79"/>
      <c r="D116" s="79"/>
      <c r="E116" s="79"/>
    </row>
    <row r="117" spans="1:5" s="80" customFormat="1" ht="12.75">
      <c r="A117" s="78"/>
      <c r="B117" s="78"/>
      <c r="C117" s="79"/>
      <c r="D117" s="79"/>
      <c r="E117" s="79"/>
    </row>
    <row r="118" spans="1:5" s="80" customFormat="1" ht="12.75">
      <c r="A118" s="78"/>
      <c r="B118" s="78"/>
      <c r="C118" s="79"/>
      <c r="D118" s="79"/>
      <c r="E118" s="79"/>
    </row>
    <row r="119" spans="1:5" s="80" customFormat="1" ht="12.75">
      <c r="A119" s="78"/>
      <c r="B119" s="78"/>
      <c r="C119" s="79"/>
      <c r="D119" s="79"/>
      <c r="E119" s="79"/>
    </row>
    <row r="120" spans="1:5" s="80" customFormat="1" ht="12.75">
      <c r="A120" s="78"/>
      <c r="B120" s="78"/>
      <c r="C120" s="79"/>
      <c r="D120" s="79"/>
      <c r="E120" s="79"/>
    </row>
    <row r="121" spans="1:5" s="80" customFormat="1" ht="12.75">
      <c r="A121" s="78"/>
      <c r="B121" s="78"/>
      <c r="C121" s="79"/>
      <c r="D121" s="79"/>
      <c r="E121" s="79"/>
    </row>
    <row r="122" spans="1:5" s="80" customFormat="1" ht="12.75">
      <c r="A122" s="78"/>
      <c r="B122" s="78"/>
      <c r="C122" s="79"/>
      <c r="D122" s="79"/>
      <c r="E122" s="79"/>
    </row>
    <row r="123" spans="1:5" s="80" customFormat="1" ht="12.75">
      <c r="A123" s="78"/>
      <c r="B123" s="78"/>
      <c r="C123" s="79"/>
      <c r="D123" s="79"/>
      <c r="E123" s="79"/>
    </row>
    <row r="124" spans="1:5" s="80" customFormat="1" ht="12.75">
      <c r="A124" s="78"/>
      <c r="B124" s="78"/>
      <c r="C124" s="79"/>
      <c r="D124" s="79"/>
      <c r="E124" s="79"/>
    </row>
    <row r="125" spans="1:5" s="80" customFormat="1" ht="12.75">
      <c r="A125" s="78"/>
      <c r="B125" s="78"/>
      <c r="C125" s="79"/>
      <c r="D125" s="79"/>
      <c r="E125" s="79"/>
    </row>
    <row r="126" spans="1:5" s="80" customFormat="1" ht="12.75">
      <c r="A126" s="78"/>
      <c r="B126" s="78"/>
      <c r="C126" s="79"/>
      <c r="D126" s="79"/>
      <c r="E126" s="79"/>
    </row>
    <row r="127" spans="1:5" s="80" customFormat="1" ht="12.75">
      <c r="A127" s="78"/>
      <c r="B127" s="78"/>
      <c r="C127" s="79"/>
      <c r="D127" s="79"/>
      <c r="E127" s="79"/>
    </row>
    <row r="128" spans="1:5" s="80" customFormat="1" ht="12.75">
      <c r="A128" s="78"/>
      <c r="B128" s="78"/>
      <c r="C128" s="79"/>
      <c r="D128" s="79"/>
      <c r="E128" s="79"/>
    </row>
    <row r="129" spans="1:5" s="80" customFormat="1" ht="12.75">
      <c r="A129" s="78"/>
      <c r="B129" s="78"/>
      <c r="C129" s="79"/>
      <c r="D129" s="79"/>
      <c r="E129" s="79"/>
    </row>
    <row r="130" spans="1:5" s="80" customFormat="1" ht="12.75">
      <c r="A130" s="78"/>
      <c r="B130" s="78"/>
      <c r="C130" s="79"/>
      <c r="D130" s="79"/>
      <c r="E130" s="79"/>
    </row>
    <row r="131" spans="1:5" s="80" customFormat="1" ht="12.75">
      <c r="A131" s="78"/>
      <c r="B131" s="78"/>
      <c r="C131" s="79"/>
      <c r="D131" s="79"/>
      <c r="E131" s="79"/>
    </row>
    <row r="132" spans="1:5" s="80" customFormat="1" ht="12.75">
      <c r="A132" s="78"/>
      <c r="B132" s="78"/>
      <c r="C132" s="79"/>
      <c r="D132" s="79"/>
      <c r="E132" s="79"/>
    </row>
    <row r="133" spans="1:5" s="80" customFormat="1" ht="12.75">
      <c r="A133" s="78"/>
      <c r="B133" s="78"/>
      <c r="C133" s="79"/>
      <c r="D133" s="79"/>
      <c r="E133" s="79"/>
    </row>
    <row r="134" spans="1:5" s="80" customFormat="1" ht="12.75">
      <c r="A134" s="78"/>
      <c r="B134" s="78"/>
      <c r="C134" s="79"/>
      <c r="D134" s="79"/>
      <c r="E134" s="79"/>
    </row>
    <row r="135" spans="1:5" s="80" customFormat="1" ht="12.75">
      <c r="A135" s="78"/>
      <c r="B135" s="78"/>
      <c r="C135" s="79"/>
      <c r="D135" s="79"/>
      <c r="E135" s="79"/>
    </row>
    <row r="136" spans="1:5" s="80" customFormat="1" ht="12.75">
      <c r="A136" s="78"/>
      <c r="B136" s="78"/>
      <c r="C136" s="79"/>
      <c r="D136" s="79"/>
      <c r="E136" s="79"/>
    </row>
    <row r="137" spans="1:5" s="80" customFormat="1" ht="12.75">
      <c r="A137" s="78"/>
      <c r="B137" s="78"/>
      <c r="C137" s="79"/>
      <c r="D137" s="79"/>
      <c r="E137" s="79"/>
    </row>
    <row r="138" spans="1:5" s="80" customFormat="1" ht="12.75">
      <c r="A138" s="78"/>
      <c r="B138" s="78"/>
      <c r="C138" s="79"/>
      <c r="D138" s="79"/>
      <c r="E138" s="79"/>
    </row>
    <row r="139" spans="1:5" s="80" customFormat="1" ht="12.75">
      <c r="A139" s="78"/>
      <c r="B139" s="78"/>
      <c r="C139" s="79"/>
      <c r="D139" s="79"/>
      <c r="E139" s="79"/>
    </row>
    <row r="140" spans="1:5" s="80" customFormat="1" ht="12.75">
      <c r="A140" s="78"/>
      <c r="B140" s="78"/>
      <c r="C140" s="79"/>
      <c r="D140" s="79"/>
      <c r="E140" s="79"/>
    </row>
    <row r="141" spans="1:5" s="80" customFormat="1" ht="12.75">
      <c r="A141" s="78"/>
      <c r="B141" s="78"/>
      <c r="C141" s="79"/>
      <c r="D141" s="79"/>
      <c r="E141" s="79"/>
    </row>
    <row r="142" spans="1:5" s="80" customFormat="1" ht="12.75">
      <c r="A142" s="78"/>
      <c r="B142" s="78"/>
      <c r="C142" s="79"/>
      <c r="D142" s="79"/>
      <c r="E142" s="79"/>
    </row>
    <row r="143" spans="1:5" s="80" customFormat="1" ht="12.75">
      <c r="A143" s="78"/>
      <c r="B143" s="78"/>
      <c r="C143" s="79"/>
      <c r="D143" s="79"/>
      <c r="E143" s="79"/>
    </row>
    <row r="144" spans="1:5" s="80" customFormat="1" ht="12.75">
      <c r="A144" s="78"/>
      <c r="B144" s="78"/>
      <c r="C144" s="79"/>
      <c r="D144" s="79"/>
      <c r="E144" s="79"/>
    </row>
    <row r="145" spans="1:5" s="80" customFormat="1" ht="12.75">
      <c r="A145" s="78"/>
      <c r="B145" s="78"/>
      <c r="C145" s="79"/>
      <c r="D145" s="79"/>
      <c r="E145" s="79"/>
    </row>
    <row r="146" spans="1:5" s="80" customFormat="1" ht="12.75">
      <c r="A146" s="78"/>
      <c r="B146" s="78"/>
      <c r="C146" s="79"/>
      <c r="D146" s="79"/>
      <c r="E146" s="79"/>
    </row>
    <row r="147" spans="1:5" s="80" customFormat="1" ht="12.75">
      <c r="A147" s="78"/>
      <c r="B147" s="78"/>
      <c r="C147" s="79"/>
      <c r="D147" s="79"/>
      <c r="E147" s="79"/>
    </row>
    <row r="148" spans="1:5" s="80" customFormat="1" ht="12.75">
      <c r="A148" s="78"/>
      <c r="B148" s="78"/>
      <c r="C148" s="79"/>
      <c r="D148" s="79"/>
      <c r="E148" s="79"/>
    </row>
    <row r="149" spans="1:5" s="80" customFormat="1" ht="12.75">
      <c r="A149" s="78"/>
      <c r="B149" s="78"/>
      <c r="C149" s="79"/>
      <c r="D149" s="79"/>
      <c r="E149" s="79"/>
    </row>
    <row r="150" spans="1:5" s="80" customFormat="1" ht="12.75">
      <c r="A150" s="78"/>
      <c r="B150" s="78"/>
      <c r="C150" s="79"/>
      <c r="D150" s="79"/>
      <c r="E150" s="79"/>
    </row>
    <row r="151" spans="1:5" s="80" customFormat="1" ht="12.75">
      <c r="A151" s="78"/>
      <c r="B151" s="78"/>
      <c r="C151" s="79"/>
      <c r="D151" s="79"/>
      <c r="E151" s="79"/>
    </row>
    <row r="152" spans="1:5" s="80" customFormat="1" ht="12.75">
      <c r="A152" s="78"/>
      <c r="B152" s="78"/>
      <c r="C152" s="79"/>
      <c r="D152" s="79"/>
      <c r="E152" s="79"/>
    </row>
    <row r="153" spans="1:5" s="80" customFormat="1" ht="12.75">
      <c r="A153" s="78"/>
      <c r="B153" s="78"/>
      <c r="C153" s="79"/>
      <c r="D153" s="79"/>
      <c r="E153" s="79"/>
    </row>
    <row r="154" spans="1:5" s="80" customFormat="1" ht="12.75">
      <c r="A154" s="78"/>
      <c r="B154" s="78"/>
      <c r="C154" s="79"/>
      <c r="D154" s="79"/>
      <c r="E154" s="79"/>
    </row>
    <row r="155" spans="1:5" s="80" customFormat="1" ht="12.75">
      <c r="A155" s="78"/>
      <c r="B155" s="78"/>
      <c r="C155" s="79"/>
      <c r="D155" s="79"/>
      <c r="E155" s="79"/>
    </row>
    <row r="156" spans="1:5" s="80" customFormat="1" ht="12.75">
      <c r="A156" s="78"/>
      <c r="B156" s="78"/>
      <c r="C156" s="79"/>
      <c r="D156" s="79"/>
      <c r="E156" s="79"/>
    </row>
    <row r="157" spans="1:5" s="80" customFormat="1" ht="12.75">
      <c r="A157" s="78"/>
      <c r="B157" s="78"/>
      <c r="C157" s="79"/>
      <c r="D157" s="79"/>
      <c r="E157" s="79"/>
    </row>
    <row r="158" spans="1:5" s="80" customFormat="1" ht="12.75">
      <c r="A158" s="78"/>
      <c r="B158" s="78"/>
      <c r="C158" s="79"/>
      <c r="D158" s="79"/>
      <c r="E158" s="79"/>
    </row>
    <row r="159" spans="1:5" s="80" customFormat="1" ht="12.75">
      <c r="A159" s="78"/>
      <c r="B159" s="78"/>
      <c r="C159" s="79"/>
      <c r="D159" s="79"/>
      <c r="E159" s="79"/>
    </row>
    <row r="160" spans="1:5" s="80" customFormat="1" ht="12.75">
      <c r="A160" s="78"/>
      <c r="B160" s="78"/>
      <c r="C160" s="79"/>
      <c r="D160" s="79"/>
      <c r="E160" s="79"/>
    </row>
    <row r="161" spans="1:5" s="80" customFormat="1" ht="12.75">
      <c r="A161" s="78"/>
      <c r="B161" s="78"/>
      <c r="C161" s="79"/>
      <c r="D161" s="79"/>
      <c r="E161" s="79"/>
    </row>
    <row r="162" spans="1:5" s="80" customFormat="1" ht="12.75">
      <c r="A162" s="78"/>
      <c r="B162" s="78"/>
      <c r="C162" s="79"/>
      <c r="D162" s="79"/>
      <c r="E162" s="79"/>
    </row>
    <row r="163" spans="1:5" s="80" customFormat="1" ht="12.75">
      <c r="A163" s="78"/>
      <c r="B163" s="78"/>
      <c r="C163" s="79"/>
      <c r="D163" s="79"/>
      <c r="E163" s="79"/>
    </row>
    <row r="164" spans="1:5" s="80" customFormat="1" ht="12.75">
      <c r="A164" s="78"/>
      <c r="B164" s="78"/>
      <c r="C164" s="79"/>
      <c r="D164" s="79"/>
      <c r="E164" s="79"/>
    </row>
    <row r="165" spans="1:5" s="80" customFormat="1" ht="12.75">
      <c r="A165" s="78"/>
      <c r="B165" s="78"/>
      <c r="C165" s="79"/>
      <c r="D165" s="79"/>
      <c r="E165" s="79"/>
    </row>
    <row r="166" spans="1:5" s="80" customFormat="1" ht="12.75">
      <c r="A166" s="78"/>
      <c r="B166" s="78"/>
      <c r="C166" s="79"/>
      <c r="D166" s="79"/>
      <c r="E166" s="79"/>
    </row>
    <row r="167" spans="1:5" s="80" customFormat="1" ht="12.75">
      <c r="A167" s="78"/>
      <c r="B167" s="78"/>
      <c r="C167" s="79"/>
      <c r="D167" s="79"/>
      <c r="E167" s="79"/>
    </row>
    <row r="168" spans="1:5" s="80" customFormat="1" ht="12.75">
      <c r="A168" s="78"/>
      <c r="B168" s="78"/>
      <c r="C168" s="79"/>
      <c r="D168" s="79"/>
      <c r="E168" s="79"/>
    </row>
    <row r="169" spans="1:5" s="80" customFormat="1" ht="12.75">
      <c r="A169" s="78"/>
      <c r="B169" s="78"/>
      <c r="C169" s="79"/>
      <c r="D169" s="79"/>
      <c r="E169" s="79"/>
    </row>
    <row r="170" spans="1:5" s="80" customFormat="1" ht="12.75">
      <c r="A170" s="78"/>
      <c r="B170" s="78"/>
      <c r="C170" s="79"/>
      <c r="D170" s="79"/>
      <c r="E170" s="79"/>
    </row>
    <row r="171" spans="1:5" s="80" customFormat="1" ht="12.75">
      <c r="A171" s="78"/>
      <c r="B171" s="78"/>
      <c r="C171" s="79"/>
      <c r="D171" s="79"/>
      <c r="E171" s="79"/>
    </row>
    <row r="172" spans="1:5" s="80" customFormat="1" ht="12.75">
      <c r="A172" s="78"/>
      <c r="B172" s="78"/>
      <c r="C172" s="79"/>
      <c r="D172" s="79"/>
      <c r="E172" s="79"/>
    </row>
    <row r="173" spans="1:5" s="80" customFormat="1" ht="12.75">
      <c r="A173" s="78"/>
      <c r="B173" s="78"/>
      <c r="C173" s="79"/>
      <c r="D173" s="79"/>
      <c r="E173" s="79"/>
    </row>
    <row r="174" spans="1:5" s="80" customFormat="1" ht="12.75">
      <c r="A174" s="78"/>
      <c r="B174" s="78"/>
      <c r="C174" s="79"/>
      <c r="D174" s="79"/>
      <c r="E174" s="79"/>
    </row>
    <row r="175" spans="1:5" s="80" customFormat="1" ht="12.75">
      <c r="A175" s="78"/>
      <c r="B175" s="78"/>
      <c r="C175" s="79"/>
      <c r="D175" s="79"/>
      <c r="E175" s="79"/>
    </row>
    <row r="176" spans="1:5" s="80" customFormat="1" ht="12.75">
      <c r="A176" s="78"/>
      <c r="B176" s="78"/>
      <c r="C176" s="79"/>
      <c r="D176" s="79"/>
      <c r="E176" s="79"/>
    </row>
    <row r="177" spans="1:5" s="80" customFormat="1" ht="12.75">
      <c r="A177" s="78"/>
      <c r="B177" s="78"/>
      <c r="C177" s="79"/>
      <c r="D177" s="79"/>
      <c r="E177" s="79"/>
    </row>
    <row r="178" spans="1:5" s="80" customFormat="1" ht="12.75">
      <c r="A178" s="78"/>
      <c r="B178" s="78"/>
      <c r="C178" s="79"/>
      <c r="D178" s="79"/>
      <c r="E178" s="79"/>
    </row>
    <row r="179" spans="1:5" s="80" customFormat="1" ht="12.75">
      <c r="A179" s="78"/>
      <c r="B179" s="78"/>
      <c r="C179" s="79"/>
      <c r="D179" s="79"/>
      <c r="E179" s="79"/>
    </row>
    <row r="180" spans="1:5" s="80" customFormat="1" ht="12.75">
      <c r="A180" s="78"/>
      <c r="B180" s="78"/>
      <c r="C180" s="79"/>
      <c r="D180" s="79"/>
      <c r="E180" s="79"/>
    </row>
    <row r="181" spans="1:5" s="80" customFormat="1" ht="12.75">
      <c r="A181" s="78"/>
      <c r="B181" s="78"/>
      <c r="C181" s="79"/>
      <c r="D181" s="79"/>
      <c r="E181" s="79"/>
    </row>
    <row r="182" spans="1:5" s="80" customFormat="1" ht="12.75">
      <c r="A182" s="78"/>
      <c r="B182" s="78"/>
      <c r="C182" s="79"/>
      <c r="D182" s="79"/>
      <c r="E182" s="79"/>
    </row>
    <row r="183" spans="1:5" s="80" customFormat="1" ht="12.75">
      <c r="A183" s="78"/>
      <c r="B183" s="78"/>
      <c r="C183" s="79"/>
      <c r="D183" s="79"/>
      <c r="E183" s="79"/>
    </row>
    <row r="184" spans="1:5" s="80" customFormat="1" ht="12.75">
      <c r="A184" s="78"/>
      <c r="B184" s="78"/>
      <c r="C184" s="79"/>
      <c r="D184" s="79"/>
      <c r="E184" s="79"/>
    </row>
    <row r="185" spans="1:5" s="80" customFormat="1" ht="12.75">
      <c r="A185" s="78"/>
      <c r="B185" s="78"/>
      <c r="C185" s="79"/>
      <c r="D185" s="79"/>
      <c r="E185" s="79"/>
    </row>
    <row r="186" spans="1:5" s="80" customFormat="1" ht="12.75">
      <c r="A186" s="78"/>
      <c r="B186" s="78"/>
      <c r="C186" s="79"/>
      <c r="D186" s="79"/>
      <c r="E186" s="79"/>
    </row>
    <row r="187" spans="1:5" s="80" customFormat="1" ht="12.75">
      <c r="A187" s="78"/>
      <c r="B187" s="78"/>
      <c r="C187" s="79"/>
      <c r="D187" s="79"/>
      <c r="E187" s="79"/>
    </row>
    <row r="188" spans="1:5" s="80" customFormat="1" ht="12.75">
      <c r="A188" s="78"/>
      <c r="B188" s="78"/>
      <c r="C188" s="79"/>
      <c r="D188" s="79"/>
      <c r="E188" s="79"/>
    </row>
    <row r="189" spans="1:5" s="80" customFormat="1" ht="12.75">
      <c r="A189" s="78"/>
      <c r="B189" s="78"/>
      <c r="C189" s="79"/>
      <c r="D189" s="79"/>
      <c r="E189" s="79"/>
    </row>
    <row r="190" spans="1:5" s="80" customFormat="1" ht="12.75">
      <c r="A190" s="78"/>
      <c r="B190" s="78"/>
      <c r="C190" s="79"/>
      <c r="D190" s="79"/>
      <c r="E190" s="79"/>
    </row>
    <row r="191" spans="1:5" s="80" customFormat="1" ht="12.75">
      <c r="A191" s="78"/>
      <c r="B191" s="78"/>
      <c r="C191" s="79"/>
      <c r="D191" s="79"/>
      <c r="E191" s="79"/>
    </row>
    <row r="192" spans="1:5" s="80" customFormat="1" ht="12.75">
      <c r="A192" s="78"/>
      <c r="B192" s="78"/>
      <c r="C192" s="79"/>
      <c r="D192" s="79"/>
      <c r="E192" s="79"/>
    </row>
    <row r="193" spans="1:5" s="80" customFormat="1" ht="12.75">
      <c r="A193" s="78"/>
      <c r="B193" s="78"/>
      <c r="C193" s="79"/>
      <c r="D193" s="79"/>
      <c r="E193" s="79"/>
    </row>
    <row r="194" spans="1:5" s="80" customFormat="1" ht="12.75">
      <c r="A194" s="78"/>
      <c r="B194" s="78"/>
      <c r="C194" s="79"/>
      <c r="D194" s="79"/>
      <c r="E194" s="79"/>
    </row>
    <row r="195" spans="1:5" s="80" customFormat="1" ht="12.75">
      <c r="A195" s="78"/>
      <c r="B195" s="78"/>
      <c r="C195" s="79"/>
      <c r="D195" s="79"/>
      <c r="E195" s="79"/>
    </row>
    <row r="196" spans="1:5" s="80" customFormat="1" ht="12.75">
      <c r="A196" s="78"/>
      <c r="B196" s="78"/>
      <c r="C196" s="79"/>
      <c r="D196" s="79"/>
      <c r="E196" s="79"/>
    </row>
    <row r="197" spans="1:5" s="80" customFormat="1" ht="12.75">
      <c r="A197" s="78"/>
      <c r="B197" s="78"/>
      <c r="C197" s="79"/>
      <c r="D197" s="79"/>
      <c r="E197" s="79"/>
    </row>
    <row r="198" spans="1:5" s="80" customFormat="1" ht="12.75">
      <c r="A198" s="78"/>
      <c r="B198" s="78"/>
      <c r="C198" s="79"/>
      <c r="D198" s="79"/>
      <c r="E198" s="79"/>
    </row>
    <row r="199" spans="1:5" s="80" customFormat="1" ht="12.75">
      <c r="A199" s="78"/>
      <c r="B199" s="78"/>
      <c r="C199" s="79"/>
      <c r="D199" s="79"/>
      <c r="E199" s="79"/>
    </row>
    <row r="200" spans="1:5" s="80" customFormat="1" ht="12.75">
      <c r="A200" s="78"/>
      <c r="B200" s="78"/>
      <c r="C200" s="79"/>
      <c r="D200" s="79"/>
      <c r="E200" s="79"/>
    </row>
    <row r="201" spans="1:5" s="80" customFormat="1" ht="12.75">
      <c r="A201" s="78"/>
      <c r="B201" s="78"/>
      <c r="C201" s="79"/>
      <c r="D201" s="79"/>
      <c r="E201" s="79"/>
    </row>
    <row r="202" spans="1:5" s="80" customFormat="1" ht="12.75">
      <c r="A202" s="78"/>
      <c r="B202" s="78"/>
      <c r="C202" s="79"/>
      <c r="D202" s="79"/>
      <c r="E202" s="79"/>
    </row>
    <row r="203" spans="1:5" s="80" customFormat="1" ht="12.75">
      <c r="A203" s="78"/>
      <c r="B203" s="78"/>
      <c r="C203" s="79"/>
      <c r="D203" s="79"/>
      <c r="E203" s="79"/>
    </row>
    <row r="204" spans="1:5" s="80" customFormat="1" ht="12.75">
      <c r="A204" s="78"/>
      <c r="B204" s="78"/>
      <c r="C204" s="79"/>
      <c r="D204" s="79"/>
      <c r="E204" s="79"/>
    </row>
    <row r="205" spans="1:5" s="80" customFormat="1" ht="12.75">
      <c r="A205" s="78"/>
      <c r="B205" s="78"/>
      <c r="C205" s="79"/>
      <c r="D205" s="79"/>
      <c r="E205" s="79"/>
    </row>
    <row r="206" spans="1:5" s="80" customFormat="1" ht="12.75">
      <c r="A206" s="78"/>
      <c r="B206" s="78"/>
      <c r="C206" s="79"/>
      <c r="D206" s="79"/>
      <c r="E206" s="79"/>
    </row>
    <row r="207" spans="1:5" s="80" customFormat="1" ht="12.75">
      <c r="A207" s="78"/>
      <c r="B207" s="78"/>
      <c r="C207" s="79"/>
      <c r="D207" s="79"/>
      <c r="E207" s="79"/>
    </row>
    <row r="208" spans="1:5" s="80" customFormat="1" ht="12.75">
      <c r="A208" s="78"/>
      <c r="B208" s="78"/>
      <c r="C208" s="79"/>
      <c r="D208" s="79"/>
      <c r="E208" s="79"/>
    </row>
    <row r="209" spans="1:5" s="80" customFormat="1" ht="12.75">
      <c r="A209" s="78"/>
      <c r="B209" s="78"/>
      <c r="C209" s="79"/>
      <c r="D209" s="79"/>
      <c r="E209" s="79"/>
    </row>
    <row r="210" spans="1:5" s="80" customFormat="1" ht="12.75">
      <c r="A210" s="78"/>
      <c r="B210" s="78"/>
      <c r="C210" s="79"/>
      <c r="D210" s="79"/>
      <c r="E210" s="79"/>
    </row>
    <row r="211" spans="1:5" s="80" customFormat="1" ht="12.75">
      <c r="A211" s="78"/>
      <c r="B211" s="78"/>
      <c r="C211" s="79"/>
      <c r="D211" s="79"/>
      <c r="E211" s="79"/>
    </row>
    <row r="212" spans="1:5" s="80" customFormat="1" ht="12.75">
      <c r="A212" s="78"/>
      <c r="B212" s="78"/>
      <c r="C212" s="79"/>
      <c r="D212" s="79"/>
      <c r="E212" s="79"/>
    </row>
    <row r="213" spans="1:5" s="80" customFormat="1" ht="12.75">
      <c r="A213" s="78"/>
      <c r="B213" s="78"/>
      <c r="C213" s="79"/>
      <c r="D213" s="79"/>
      <c r="E213" s="79"/>
    </row>
    <row r="214" spans="1:5" s="80" customFormat="1" ht="12.75">
      <c r="A214" s="78"/>
      <c r="B214" s="78"/>
      <c r="C214" s="79"/>
      <c r="D214" s="79"/>
      <c r="E214" s="79"/>
    </row>
    <row r="215" spans="1:5" s="80" customFormat="1" ht="12.75">
      <c r="A215" s="78"/>
      <c r="B215" s="78"/>
      <c r="C215" s="79"/>
      <c r="D215" s="79"/>
      <c r="E215" s="79"/>
    </row>
    <row r="216" spans="1:5" s="80" customFormat="1" ht="12.75">
      <c r="A216" s="78"/>
      <c r="B216" s="78"/>
      <c r="C216" s="79"/>
      <c r="D216" s="79"/>
      <c r="E216" s="79"/>
    </row>
    <row r="217" spans="1:5" s="80" customFormat="1" ht="12.75">
      <c r="A217" s="78"/>
      <c r="B217" s="78"/>
      <c r="C217" s="79"/>
      <c r="D217" s="79"/>
      <c r="E217" s="79"/>
    </row>
    <row r="218" spans="1:5" s="80" customFormat="1" ht="12.75">
      <c r="A218" s="78"/>
      <c r="B218" s="78"/>
      <c r="C218" s="79"/>
      <c r="D218" s="79"/>
      <c r="E218" s="79"/>
    </row>
    <row r="219" spans="1:5" s="80" customFormat="1" ht="12.75">
      <c r="A219" s="78"/>
      <c r="B219" s="78"/>
      <c r="C219" s="79"/>
      <c r="D219" s="79"/>
      <c r="E219" s="79"/>
    </row>
    <row r="220" spans="1:5" s="80" customFormat="1" ht="12.75">
      <c r="A220" s="78"/>
      <c r="B220" s="78"/>
      <c r="C220" s="79"/>
      <c r="D220" s="79"/>
      <c r="E220" s="79"/>
    </row>
    <row r="221" spans="1:5" s="80" customFormat="1" ht="12.75">
      <c r="A221" s="78"/>
      <c r="B221" s="78"/>
      <c r="C221" s="79"/>
      <c r="D221" s="79"/>
      <c r="E221" s="79"/>
    </row>
    <row r="222" spans="1:5" s="80" customFormat="1" ht="12.75">
      <c r="A222" s="78"/>
      <c r="B222" s="78"/>
      <c r="C222" s="79"/>
      <c r="D222" s="79"/>
      <c r="E222" s="79"/>
    </row>
    <row r="223" spans="1:5" s="80" customFormat="1" ht="12.75">
      <c r="A223" s="78"/>
      <c r="B223" s="78"/>
      <c r="C223" s="79"/>
      <c r="D223" s="79"/>
      <c r="E223" s="79"/>
    </row>
    <row r="224" spans="1:5" s="80" customFormat="1" ht="12.75">
      <c r="A224" s="78"/>
      <c r="B224" s="78"/>
      <c r="C224" s="79"/>
      <c r="D224" s="79"/>
      <c r="E224" s="79"/>
    </row>
    <row r="225" spans="1:5" s="80" customFormat="1" ht="12.75">
      <c r="A225" s="78"/>
      <c r="B225" s="78"/>
      <c r="C225" s="79"/>
      <c r="D225" s="79"/>
      <c r="E225" s="79"/>
    </row>
    <row r="226" spans="1:5" s="80" customFormat="1" ht="12.75">
      <c r="A226" s="78"/>
      <c r="B226" s="78"/>
      <c r="C226" s="79"/>
      <c r="D226" s="79"/>
      <c r="E226" s="79"/>
    </row>
    <row r="227" spans="1:5" s="80" customFormat="1" ht="12.75">
      <c r="A227" s="78"/>
      <c r="B227" s="78"/>
      <c r="C227" s="79"/>
      <c r="D227" s="79"/>
      <c r="E227" s="79"/>
    </row>
    <row r="228" spans="1:5" s="80" customFormat="1" ht="12.75">
      <c r="A228" s="78"/>
      <c r="B228" s="78"/>
      <c r="C228" s="79"/>
      <c r="D228" s="79"/>
      <c r="E228" s="79"/>
    </row>
    <row r="229" spans="1:5" s="80" customFormat="1" ht="12.75">
      <c r="A229" s="78"/>
      <c r="B229" s="78"/>
      <c r="C229" s="79"/>
      <c r="D229" s="79"/>
      <c r="E229" s="79"/>
    </row>
    <row r="230" spans="1:5" s="80" customFormat="1" ht="12.75">
      <c r="A230" s="78"/>
      <c r="B230" s="78"/>
      <c r="C230" s="79"/>
      <c r="D230" s="79"/>
      <c r="E230" s="79"/>
    </row>
    <row r="231" spans="1:5" s="80" customFormat="1" ht="12.75">
      <c r="A231" s="78"/>
      <c r="B231" s="78"/>
      <c r="C231" s="79"/>
      <c r="D231" s="79"/>
      <c r="E231" s="79"/>
    </row>
    <row r="232" spans="1:5" s="80" customFormat="1" ht="12.75">
      <c r="A232" s="78"/>
      <c r="B232" s="78"/>
      <c r="C232" s="79"/>
      <c r="D232" s="79"/>
      <c r="E232" s="79"/>
    </row>
    <row r="233" spans="1:5" s="80" customFormat="1" ht="12.75">
      <c r="A233" s="78"/>
      <c r="B233" s="78"/>
      <c r="C233" s="79"/>
      <c r="D233" s="79"/>
      <c r="E233" s="79"/>
    </row>
    <row r="234" spans="1:5" s="80" customFormat="1" ht="12.75">
      <c r="A234" s="78"/>
      <c r="B234" s="78"/>
      <c r="C234" s="79"/>
      <c r="D234" s="79"/>
      <c r="E234" s="79"/>
    </row>
    <row r="235" spans="1:5" s="80" customFormat="1" ht="12.75">
      <c r="A235" s="78"/>
      <c r="B235" s="78"/>
      <c r="C235" s="79"/>
      <c r="D235" s="79"/>
      <c r="E235" s="79"/>
    </row>
    <row r="236" spans="1:5" s="80" customFormat="1" ht="12.75">
      <c r="A236" s="78"/>
      <c r="B236" s="78"/>
      <c r="C236" s="79"/>
      <c r="D236" s="79"/>
      <c r="E236" s="79"/>
    </row>
    <row r="237" spans="1:5" s="80" customFormat="1" ht="12.75">
      <c r="A237" s="78"/>
      <c r="B237" s="78"/>
      <c r="C237" s="79"/>
      <c r="D237" s="79"/>
      <c r="E237" s="79"/>
    </row>
    <row r="238" spans="1:5" s="80" customFormat="1" ht="12.75">
      <c r="A238" s="78"/>
      <c r="B238" s="78"/>
      <c r="C238" s="79"/>
      <c r="D238" s="79"/>
      <c r="E238" s="79"/>
    </row>
    <row r="239" spans="1:5" s="80" customFormat="1" ht="12.75">
      <c r="A239" s="78"/>
      <c r="B239" s="78"/>
      <c r="C239" s="79"/>
      <c r="D239" s="79"/>
      <c r="E239" s="79"/>
    </row>
    <row r="240" spans="1:5" s="80" customFormat="1" ht="12.75">
      <c r="A240" s="78"/>
      <c r="B240" s="78"/>
      <c r="C240" s="79"/>
      <c r="D240" s="79"/>
      <c r="E240" s="79"/>
    </row>
    <row r="241" spans="1:5" s="80" customFormat="1" ht="12.75">
      <c r="A241" s="78"/>
      <c r="B241" s="78"/>
      <c r="C241" s="79"/>
      <c r="D241" s="79"/>
      <c r="E241" s="79"/>
    </row>
    <row r="242" spans="1:5" s="80" customFormat="1" ht="12.75">
      <c r="A242" s="78"/>
      <c r="B242" s="78"/>
      <c r="C242" s="79"/>
      <c r="D242" s="79"/>
      <c r="E242" s="79"/>
    </row>
    <row r="243" spans="1:5" s="80" customFormat="1" ht="12.75">
      <c r="A243" s="78"/>
      <c r="B243" s="78"/>
      <c r="C243" s="79"/>
      <c r="D243" s="79"/>
      <c r="E243" s="79"/>
    </row>
    <row r="244" spans="1:5" s="80" customFormat="1" ht="12.75">
      <c r="A244" s="78"/>
      <c r="B244" s="78"/>
      <c r="C244" s="79"/>
      <c r="D244" s="79"/>
      <c r="E244" s="79"/>
    </row>
    <row r="245" spans="1:5" s="80" customFormat="1" ht="12.75">
      <c r="A245" s="78"/>
      <c r="B245" s="78"/>
      <c r="C245" s="79"/>
      <c r="D245" s="79"/>
      <c r="E245" s="79"/>
    </row>
    <row r="246" spans="1:5" s="80" customFormat="1" ht="12.75">
      <c r="A246" s="78"/>
      <c r="B246" s="78"/>
      <c r="C246" s="79"/>
      <c r="D246" s="79"/>
      <c r="E246" s="79"/>
    </row>
    <row r="247" spans="1:5" s="80" customFormat="1" ht="12.75">
      <c r="A247" s="78"/>
      <c r="B247" s="78"/>
      <c r="C247" s="79"/>
      <c r="D247" s="79"/>
      <c r="E247" s="79"/>
    </row>
    <row r="248" spans="1:5" s="80" customFormat="1" ht="12.75">
      <c r="A248" s="78"/>
      <c r="B248" s="78"/>
      <c r="C248" s="79"/>
      <c r="D248" s="79"/>
      <c r="E248" s="79"/>
    </row>
    <row r="249" spans="1:5" s="80" customFormat="1" ht="12.75">
      <c r="A249" s="78"/>
      <c r="B249" s="78"/>
      <c r="C249" s="79"/>
      <c r="D249" s="79"/>
      <c r="E249" s="79"/>
    </row>
    <row r="250" spans="1:5" s="80" customFormat="1" ht="12.75">
      <c r="A250" s="78"/>
      <c r="B250" s="78"/>
      <c r="C250" s="79"/>
      <c r="D250" s="79"/>
      <c r="E250" s="79"/>
    </row>
    <row r="251" spans="1:5" s="80" customFormat="1" ht="12.75">
      <c r="A251" s="78"/>
      <c r="B251" s="78"/>
      <c r="C251" s="79"/>
      <c r="D251" s="79"/>
      <c r="E251" s="79"/>
    </row>
    <row r="252" spans="1:5" s="80" customFormat="1" ht="12.75">
      <c r="A252" s="78"/>
      <c r="B252" s="78"/>
      <c r="C252" s="79"/>
      <c r="D252" s="79"/>
      <c r="E252" s="79"/>
    </row>
    <row r="253" spans="1:5" s="80" customFormat="1" ht="12.75">
      <c r="A253" s="78"/>
      <c r="B253" s="78"/>
      <c r="C253" s="79"/>
      <c r="D253" s="79"/>
      <c r="E253" s="79"/>
    </row>
    <row r="254" spans="1:5" s="80" customFormat="1" ht="12.75">
      <c r="A254" s="78"/>
      <c r="B254" s="78"/>
      <c r="C254" s="79"/>
      <c r="D254" s="79"/>
      <c r="E254" s="79"/>
    </row>
    <row r="255" spans="1:5" s="80" customFormat="1" ht="12.75">
      <c r="A255" s="78"/>
      <c r="B255" s="78"/>
      <c r="C255" s="79"/>
      <c r="D255" s="79"/>
      <c r="E255" s="79"/>
    </row>
    <row r="256" spans="1:5" s="80" customFormat="1" ht="12.75">
      <c r="A256" s="78"/>
      <c r="B256" s="78"/>
      <c r="C256" s="79"/>
      <c r="D256" s="79"/>
      <c r="E256" s="79"/>
    </row>
    <row r="257" spans="1:5" s="80" customFormat="1" ht="12.75">
      <c r="A257" s="78"/>
      <c r="B257" s="78"/>
      <c r="C257" s="79"/>
      <c r="D257" s="79"/>
      <c r="E257" s="79"/>
    </row>
    <row r="258" spans="1:5" s="80" customFormat="1" ht="12.75">
      <c r="A258" s="78"/>
      <c r="B258" s="78"/>
      <c r="C258" s="79"/>
      <c r="D258" s="79"/>
      <c r="E258" s="79"/>
    </row>
    <row r="259" spans="1:5" s="80" customFormat="1" ht="12.75">
      <c r="A259" s="78"/>
      <c r="B259" s="78"/>
      <c r="C259" s="79"/>
      <c r="D259" s="79"/>
      <c r="E259" s="79"/>
    </row>
    <row r="260" spans="1:5" s="80" customFormat="1" ht="12.75">
      <c r="A260" s="78"/>
      <c r="B260" s="78"/>
      <c r="C260" s="79"/>
      <c r="D260" s="79"/>
      <c r="E260" s="79"/>
    </row>
    <row r="261" spans="1:5" s="80" customFormat="1" ht="12.75">
      <c r="A261" s="78"/>
      <c r="B261" s="78"/>
      <c r="C261" s="79"/>
      <c r="D261" s="79"/>
      <c r="E261" s="79"/>
    </row>
    <row r="262" spans="1:5" s="80" customFormat="1" ht="12.75">
      <c r="A262" s="78"/>
      <c r="B262" s="78"/>
      <c r="C262" s="79"/>
      <c r="D262" s="79"/>
      <c r="E262" s="79"/>
    </row>
    <row r="263" spans="1:5" s="80" customFormat="1" ht="12.75">
      <c r="A263" s="78"/>
      <c r="B263" s="78"/>
      <c r="C263" s="79"/>
      <c r="D263" s="79"/>
      <c r="E263" s="79"/>
    </row>
    <row r="264" spans="1:5" s="80" customFormat="1" ht="12.75">
      <c r="A264" s="78"/>
      <c r="B264" s="78"/>
      <c r="C264" s="79"/>
      <c r="D264" s="79"/>
      <c r="E264" s="79"/>
    </row>
    <row r="265" spans="1:5" s="80" customFormat="1" ht="12.75">
      <c r="A265" s="78"/>
      <c r="B265" s="78"/>
      <c r="C265" s="79"/>
      <c r="D265" s="79"/>
      <c r="E265" s="79"/>
    </row>
    <row r="266" spans="1:5" s="80" customFormat="1" ht="12.75">
      <c r="A266" s="78"/>
      <c r="B266" s="78"/>
      <c r="C266" s="79"/>
      <c r="D266" s="79"/>
      <c r="E266" s="79"/>
    </row>
    <row r="267" spans="1:5" s="80" customFormat="1" ht="12.75">
      <c r="A267" s="78"/>
      <c r="B267" s="78"/>
      <c r="C267" s="79"/>
      <c r="D267" s="79"/>
      <c r="E267" s="79"/>
    </row>
    <row r="268" spans="1:5" s="80" customFormat="1" ht="12.75">
      <c r="A268" s="78"/>
      <c r="B268" s="78"/>
      <c r="C268" s="79"/>
      <c r="D268" s="79"/>
      <c r="E268" s="79"/>
    </row>
    <row r="269" spans="1:5" s="80" customFormat="1" ht="12.75">
      <c r="A269" s="78"/>
      <c r="B269" s="78"/>
      <c r="C269" s="79"/>
      <c r="D269" s="79"/>
      <c r="E269" s="79"/>
    </row>
    <row r="270" spans="1:5" s="80" customFormat="1" ht="12.75">
      <c r="A270" s="78"/>
      <c r="B270" s="78"/>
      <c r="C270" s="79"/>
      <c r="D270" s="79"/>
      <c r="E270" s="79"/>
    </row>
    <row r="271" spans="1:5" s="80" customFormat="1" ht="12.75">
      <c r="A271" s="78"/>
      <c r="B271" s="78"/>
      <c r="C271" s="79"/>
      <c r="D271" s="79"/>
      <c r="E271" s="79"/>
    </row>
    <row r="272" spans="1:5" s="80" customFormat="1" ht="12.75">
      <c r="A272" s="78"/>
      <c r="B272" s="78"/>
      <c r="C272" s="79"/>
      <c r="D272" s="79"/>
      <c r="E272" s="79"/>
    </row>
    <row r="273" spans="1:5" s="80" customFormat="1" ht="12.75">
      <c r="A273" s="78"/>
      <c r="B273" s="78"/>
      <c r="C273" s="79"/>
      <c r="D273" s="79"/>
      <c r="E273" s="79"/>
    </row>
    <row r="274" spans="1:5" s="80" customFormat="1" ht="12.75">
      <c r="A274" s="78"/>
      <c r="B274" s="78"/>
      <c r="C274" s="79"/>
      <c r="D274" s="79"/>
      <c r="E274" s="79"/>
    </row>
    <row r="275" spans="1:5" s="80" customFormat="1" ht="12.75">
      <c r="A275" s="78"/>
      <c r="B275" s="78"/>
      <c r="C275" s="79"/>
      <c r="D275" s="79"/>
      <c r="E275" s="79"/>
    </row>
    <row r="276" spans="1:5" s="80" customFormat="1" ht="12.75">
      <c r="A276" s="78"/>
      <c r="B276" s="78"/>
      <c r="C276" s="79"/>
      <c r="D276" s="79"/>
      <c r="E276" s="79"/>
    </row>
    <row r="277" spans="1:5" s="80" customFormat="1" ht="12.75">
      <c r="A277" s="78"/>
      <c r="B277" s="78"/>
      <c r="C277" s="79"/>
      <c r="D277" s="79"/>
      <c r="E277" s="79"/>
    </row>
    <row r="278" spans="1:5" s="80" customFormat="1" ht="12.75">
      <c r="A278" s="78"/>
      <c r="B278" s="78"/>
      <c r="C278" s="79"/>
      <c r="D278" s="79"/>
      <c r="E278" s="79"/>
    </row>
    <row r="279" spans="1:5" s="80" customFormat="1" ht="12.75">
      <c r="A279" s="78"/>
      <c r="B279" s="78"/>
      <c r="C279" s="79"/>
      <c r="D279" s="79"/>
      <c r="E279" s="79"/>
    </row>
    <row r="280" spans="1:5" s="80" customFormat="1" ht="12.75">
      <c r="A280" s="78"/>
      <c r="B280" s="78"/>
      <c r="C280" s="79"/>
      <c r="D280" s="79"/>
      <c r="E280" s="79"/>
    </row>
    <row r="281" spans="1:5" s="80" customFormat="1" ht="12.75">
      <c r="A281" s="78"/>
      <c r="B281" s="78"/>
      <c r="C281" s="79"/>
      <c r="D281" s="79"/>
      <c r="E281" s="79"/>
    </row>
    <row r="282" spans="1:5" s="80" customFormat="1" ht="12.75">
      <c r="A282" s="78"/>
      <c r="B282" s="78"/>
      <c r="C282" s="79"/>
      <c r="D282" s="79"/>
      <c r="E282" s="79"/>
    </row>
    <row r="283" spans="1:5" s="80" customFormat="1" ht="12.75">
      <c r="A283" s="78"/>
      <c r="B283" s="78"/>
      <c r="C283" s="79"/>
      <c r="D283" s="79"/>
      <c r="E283" s="79"/>
    </row>
    <row r="284" spans="1:5" s="80" customFormat="1" ht="12.75">
      <c r="A284" s="78"/>
      <c r="B284" s="78"/>
      <c r="C284" s="79"/>
      <c r="D284" s="79"/>
      <c r="E284" s="79"/>
    </row>
    <row r="285" spans="1:5" s="80" customFormat="1" ht="12.75">
      <c r="A285" s="78"/>
      <c r="B285" s="78"/>
      <c r="C285" s="79"/>
      <c r="D285" s="79"/>
      <c r="E285" s="79"/>
    </row>
    <row r="286" spans="1:5" s="80" customFormat="1" ht="12.75">
      <c r="A286" s="78"/>
      <c r="B286" s="78"/>
      <c r="C286" s="79"/>
      <c r="D286" s="79"/>
      <c r="E286" s="79"/>
    </row>
    <row r="287" spans="1:5" s="80" customFormat="1" ht="12.75">
      <c r="A287" s="78"/>
      <c r="B287" s="78"/>
      <c r="C287" s="79"/>
      <c r="D287" s="79"/>
      <c r="E287" s="79"/>
    </row>
    <row r="288" spans="1:5" s="80" customFormat="1" ht="12.75">
      <c r="A288" s="78"/>
      <c r="B288" s="78"/>
      <c r="C288" s="79"/>
      <c r="D288" s="79"/>
      <c r="E288" s="79"/>
    </row>
    <row r="289" spans="1:5" s="80" customFormat="1" ht="12.75">
      <c r="A289" s="78"/>
      <c r="B289" s="78"/>
      <c r="C289" s="79"/>
      <c r="D289" s="79"/>
      <c r="E289" s="79"/>
    </row>
    <row r="290" spans="1:5" s="80" customFormat="1" ht="12.75">
      <c r="A290" s="78"/>
      <c r="B290" s="78"/>
      <c r="C290" s="79"/>
      <c r="D290" s="79"/>
      <c r="E290" s="79"/>
    </row>
    <row r="291" spans="1:5" s="80" customFormat="1" ht="12.75">
      <c r="A291" s="78"/>
      <c r="B291" s="78"/>
      <c r="C291" s="79"/>
      <c r="D291" s="79"/>
      <c r="E291" s="79"/>
    </row>
    <row r="292" spans="1:5" s="80" customFormat="1" ht="12.75">
      <c r="A292" s="78"/>
      <c r="B292" s="78"/>
      <c r="C292" s="79"/>
      <c r="D292" s="79"/>
      <c r="E292" s="79"/>
    </row>
    <row r="293" spans="1:5" s="80" customFormat="1" ht="12.75">
      <c r="A293" s="78"/>
      <c r="B293" s="78"/>
      <c r="C293" s="79"/>
      <c r="D293" s="79"/>
      <c r="E293" s="79"/>
    </row>
    <row r="294" spans="1:5" s="80" customFormat="1" ht="12.75">
      <c r="A294" s="78"/>
      <c r="B294" s="78"/>
      <c r="C294" s="79"/>
      <c r="D294" s="79"/>
      <c r="E294" s="79"/>
    </row>
    <row r="295" spans="1:5" s="80" customFormat="1" ht="12.75">
      <c r="A295" s="78"/>
      <c r="B295" s="78"/>
      <c r="C295" s="79"/>
      <c r="D295" s="79"/>
      <c r="E295" s="79"/>
    </row>
    <row r="296" spans="1:5" s="80" customFormat="1" ht="12.75">
      <c r="A296" s="78"/>
      <c r="B296" s="78"/>
      <c r="C296" s="79"/>
      <c r="D296" s="79"/>
      <c r="E296" s="79"/>
    </row>
    <row r="297" spans="1:5" s="80" customFormat="1" ht="12.75">
      <c r="A297" s="78"/>
      <c r="B297" s="78"/>
      <c r="C297" s="79"/>
      <c r="D297" s="79"/>
      <c r="E297" s="79"/>
    </row>
    <row r="298" spans="1:5" s="80" customFormat="1" ht="12.75">
      <c r="A298" s="78"/>
      <c r="B298" s="78"/>
      <c r="C298" s="79"/>
      <c r="D298" s="79"/>
      <c r="E298" s="79"/>
    </row>
    <row r="299" spans="1:5" s="80" customFormat="1" ht="12.75">
      <c r="A299" s="78"/>
      <c r="B299" s="78"/>
      <c r="C299" s="79"/>
      <c r="D299" s="79"/>
      <c r="E299" s="79"/>
    </row>
    <row r="300" spans="1:5" s="80" customFormat="1" ht="12.75">
      <c r="A300" s="78"/>
      <c r="B300" s="78"/>
      <c r="C300" s="79"/>
      <c r="D300" s="79"/>
      <c r="E300" s="79"/>
    </row>
    <row r="301" spans="1:5" s="80" customFormat="1" ht="12.75">
      <c r="A301" s="78"/>
      <c r="B301" s="78"/>
      <c r="C301" s="79"/>
      <c r="D301" s="79"/>
      <c r="E301" s="79"/>
    </row>
    <row r="302" spans="1:5" s="80" customFormat="1" ht="12.75">
      <c r="A302" s="78"/>
      <c r="B302" s="78"/>
      <c r="C302" s="79"/>
      <c r="D302" s="79"/>
      <c r="E302" s="79"/>
    </row>
    <row r="303" spans="1:5" s="80" customFormat="1" ht="12.75">
      <c r="A303" s="78"/>
      <c r="B303" s="78"/>
      <c r="C303" s="79"/>
      <c r="D303" s="79"/>
      <c r="E303" s="79"/>
    </row>
    <row r="304" spans="1:5" s="80" customFormat="1" ht="12.75">
      <c r="A304" s="78"/>
      <c r="B304" s="78"/>
      <c r="C304" s="79"/>
      <c r="D304" s="79"/>
      <c r="E304" s="79"/>
    </row>
    <row r="305" spans="1:5" s="80" customFormat="1" ht="12.75">
      <c r="A305" s="78"/>
      <c r="B305" s="78"/>
      <c r="C305" s="79"/>
      <c r="D305" s="79"/>
      <c r="E305" s="79"/>
    </row>
    <row r="306" spans="1:5" s="80" customFormat="1" ht="12.75">
      <c r="A306" s="78"/>
      <c r="B306" s="78"/>
      <c r="C306" s="79"/>
      <c r="D306" s="79"/>
      <c r="E306" s="79"/>
    </row>
    <row r="307" spans="1:5" s="80" customFormat="1" ht="12.75">
      <c r="A307" s="78"/>
      <c r="B307" s="78"/>
      <c r="C307" s="79"/>
      <c r="D307" s="79"/>
      <c r="E307" s="79"/>
    </row>
    <row r="308" spans="1:5" s="80" customFormat="1" ht="12.75">
      <c r="A308" s="78"/>
      <c r="B308" s="78"/>
      <c r="C308" s="79"/>
      <c r="D308" s="79"/>
      <c r="E308" s="79"/>
    </row>
    <row r="309" spans="1:5" s="80" customFormat="1" ht="12.75">
      <c r="A309" s="78"/>
      <c r="B309" s="78"/>
      <c r="C309" s="79"/>
      <c r="D309" s="79"/>
      <c r="E309" s="79"/>
    </row>
    <row r="310" spans="1:5" s="80" customFormat="1" ht="12.75">
      <c r="A310" s="78"/>
      <c r="B310" s="78"/>
      <c r="C310" s="79"/>
      <c r="D310" s="79"/>
      <c r="E310" s="79"/>
    </row>
    <row r="311" spans="1:5" s="80" customFormat="1" ht="12.75">
      <c r="A311" s="78"/>
      <c r="B311" s="78"/>
      <c r="C311" s="79"/>
      <c r="D311" s="79"/>
      <c r="E311" s="79"/>
    </row>
    <row r="312" spans="1:5" s="80" customFormat="1" ht="12.75">
      <c r="A312" s="78"/>
      <c r="B312" s="78"/>
      <c r="C312" s="79"/>
      <c r="D312" s="79"/>
      <c r="E312" s="79"/>
    </row>
    <row r="313" spans="1:5" s="80" customFormat="1" ht="12.75">
      <c r="A313" s="78"/>
      <c r="B313" s="78"/>
      <c r="C313" s="79"/>
      <c r="D313" s="79"/>
      <c r="E313" s="79"/>
    </row>
    <row r="314" spans="1:5" s="80" customFormat="1" ht="12.75">
      <c r="A314" s="78"/>
      <c r="B314" s="78"/>
      <c r="C314" s="79"/>
      <c r="D314" s="79"/>
      <c r="E314" s="79"/>
    </row>
    <row r="315" spans="1:5" s="80" customFormat="1" ht="12.75">
      <c r="A315" s="78"/>
      <c r="B315" s="78"/>
      <c r="C315" s="79"/>
      <c r="D315" s="79"/>
      <c r="E315" s="79"/>
    </row>
    <row r="316" spans="1:5" s="80" customFormat="1" ht="12.75">
      <c r="A316" s="78"/>
      <c r="B316" s="78"/>
      <c r="C316" s="79"/>
      <c r="D316" s="79"/>
      <c r="E316" s="79"/>
    </row>
    <row r="317" spans="1:5" s="80" customFormat="1" ht="12.75">
      <c r="A317" s="78"/>
      <c r="B317" s="78"/>
      <c r="C317" s="79"/>
      <c r="D317" s="79"/>
      <c r="E317" s="79"/>
    </row>
    <row r="318" spans="1:5" s="80" customFormat="1" ht="12.75">
      <c r="A318" s="78"/>
      <c r="B318" s="78"/>
      <c r="C318" s="79"/>
      <c r="D318" s="79"/>
      <c r="E318" s="79"/>
    </row>
    <row r="319" spans="1:5" s="80" customFormat="1" ht="12.75">
      <c r="A319" s="78"/>
      <c r="B319" s="78"/>
      <c r="C319" s="79"/>
      <c r="D319" s="79"/>
      <c r="E319" s="79"/>
    </row>
    <row r="320" spans="1:5" s="80" customFormat="1" ht="12.75">
      <c r="A320" s="78"/>
      <c r="B320" s="78"/>
      <c r="C320" s="79"/>
      <c r="D320" s="79"/>
      <c r="E320" s="79"/>
    </row>
    <row r="321" spans="1:5" s="80" customFormat="1" ht="12.75">
      <c r="A321" s="78"/>
      <c r="B321" s="78"/>
      <c r="C321" s="79"/>
      <c r="D321" s="79"/>
      <c r="E321" s="79"/>
    </row>
    <row r="322" spans="1:5" s="80" customFormat="1" ht="12.75">
      <c r="A322" s="78"/>
      <c r="B322" s="78"/>
      <c r="C322" s="79"/>
      <c r="D322" s="79"/>
      <c r="E322" s="79"/>
    </row>
    <row r="323" spans="1:5" s="80" customFormat="1" ht="12.75">
      <c r="A323" s="78"/>
      <c r="B323" s="78"/>
      <c r="C323" s="79"/>
      <c r="D323" s="79"/>
      <c r="E323" s="79"/>
    </row>
    <row r="324" spans="1:5" s="80" customFormat="1" ht="12.75">
      <c r="A324" s="78"/>
      <c r="B324" s="78"/>
      <c r="C324" s="79"/>
      <c r="D324" s="79"/>
      <c r="E324" s="79"/>
    </row>
    <row r="325" spans="1:5" s="80" customFormat="1" ht="12.75">
      <c r="A325" s="78"/>
      <c r="B325" s="78"/>
      <c r="C325" s="79"/>
      <c r="D325" s="79"/>
      <c r="E325" s="79"/>
    </row>
    <row r="326" spans="1:5" s="80" customFormat="1" ht="12.75">
      <c r="A326" s="78"/>
      <c r="B326" s="78"/>
      <c r="C326" s="79"/>
      <c r="D326" s="79"/>
      <c r="E326" s="79"/>
    </row>
    <row r="327" spans="1:5" s="80" customFormat="1" ht="12.75">
      <c r="A327" s="78"/>
      <c r="B327" s="78"/>
      <c r="C327" s="79"/>
      <c r="D327" s="79"/>
      <c r="E327" s="79"/>
    </row>
    <row r="328" spans="1:5" s="80" customFormat="1" ht="12.75">
      <c r="A328" s="78"/>
      <c r="B328" s="78"/>
      <c r="C328" s="79"/>
      <c r="D328" s="79"/>
      <c r="E328" s="79"/>
    </row>
    <row r="329" spans="1:5" s="80" customFormat="1" ht="12.75">
      <c r="A329" s="78"/>
      <c r="B329" s="78"/>
      <c r="C329" s="79"/>
      <c r="D329" s="79"/>
      <c r="E329" s="79"/>
    </row>
    <row r="330" spans="1:5" s="80" customFormat="1" ht="12.75">
      <c r="A330" s="78"/>
      <c r="B330" s="78"/>
      <c r="C330" s="79"/>
      <c r="D330" s="79"/>
      <c r="E330" s="79"/>
    </row>
    <row r="331" spans="1:5" s="80" customFormat="1" ht="12.75">
      <c r="A331" s="78"/>
      <c r="B331" s="78"/>
      <c r="C331" s="79"/>
      <c r="D331" s="79"/>
      <c r="E331" s="79"/>
    </row>
    <row r="332" spans="1:5" s="80" customFormat="1" ht="12.75">
      <c r="A332" s="78"/>
      <c r="B332" s="78"/>
      <c r="C332" s="79"/>
      <c r="D332" s="79"/>
      <c r="E332" s="79"/>
    </row>
    <row r="333" spans="1:5" s="80" customFormat="1" ht="12.75">
      <c r="A333" s="78"/>
      <c r="B333" s="78"/>
      <c r="C333" s="79"/>
      <c r="D333" s="79"/>
      <c r="E333" s="79"/>
    </row>
    <row r="334" spans="1:5" s="80" customFormat="1" ht="12.75">
      <c r="A334" s="78"/>
      <c r="B334" s="78"/>
      <c r="C334" s="79"/>
      <c r="D334" s="79"/>
      <c r="E334" s="79"/>
    </row>
    <row r="335" spans="1:5" s="80" customFormat="1" ht="12.75">
      <c r="A335" s="78"/>
      <c r="B335" s="78"/>
      <c r="C335" s="79"/>
      <c r="D335" s="79"/>
      <c r="E335" s="79"/>
    </row>
    <row r="336" spans="1:5" s="80" customFormat="1" ht="12.75">
      <c r="A336" s="78"/>
      <c r="B336" s="78"/>
      <c r="C336" s="79"/>
      <c r="D336" s="79"/>
      <c r="E336" s="79"/>
    </row>
    <row r="337" spans="1:5" s="80" customFormat="1" ht="12.75">
      <c r="A337" s="78"/>
      <c r="B337" s="78"/>
      <c r="C337" s="79"/>
      <c r="D337" s="79"/>
      <c r="E337" s="79"/>
    </row>
    <row r="338" spans="1:5" s="80" customFormat="1" ht="12.75">
      <c r="A338" s="78"/>
      <c r="B338" s="78"/>
      <c r="C338" s="79"/>
      <c r="D338" s="79"/>
      <c r="E338" s="79"/>
    </row>
    <row r="339" spans="1:5" s="80" customFormat="1" ht="12.75">
      <c r="A339" s="78"/>
      <c r="B339" s="78"/>
      <c r="C339" s="79"/>
      <c r="D339" s="79"/>
      <c r="E339" s="79"/>
    </row>
    <row r="340" spans="1:5" s="80" customFormat="1" ht="12.75">
      <c r="A340" s="78"/>
      <c r="B340" s="78"/>
      <c r="C340" s="79"/>
      <c r="D340" s="79"/>
      <c r="E340" s="79"/>
    </row>
    <row r="341" spans="1:5" s="80" customFormat="1" ht="12.75">
      <c r="A341" s="78"/>
      <c r="B341" s="78"/>
      <c r="C341" s="79"/>
      <c r="D341" s="79"/>
      <c r="E341" s="79"/>
    </row>
    <row r="342" spans="1:5" s="80" customFormat="1" ht="12.75">
      <c r="A342" s="78"/>
      <c r="B342" s="78"/>
      <c r="C342" s="79"/>
      <c r="D342" s="79"/>
      <c r="E342" s="79"/>
    </row>
    <row r="343" spans="1:5" s="80" customFormat="1" ht="12.75">
      <c r="A343" s="78"/>
      <c r="B343" s="78"/>
      <c r="C343" s="79"/>
      <c r="D343" s="79"/>
      <c r="E343" s="79"/>
    </row>
    <row r="344" spans="1:5" s="80" customFormat="1" ht="12.75">
      <c r="A344" s="78"/>
      <c r="B344" s="78"/>
      <c r="C344" s="79"/>
      <c r="D344" s="79"/>
      <c r="E344" s="79"/>
    </row>
    <row r="345" spans="1:5" s="80" customFormat="1" ht="12.75">
      <c r="A345" s="78"/>
      <c r="B345" s="78"/>
      <c r="C345" s="79"/>
      <c r="D345" s="79"/>
      <c r="E345" s="79"/>
    </row>
    <row r="346" spans="1:5" s="80" customFormat="1" ht="12.75">
      <c r="A346" s="78"/>
      <c r="B346" s="78"/>
      <c r="C346" s="79"/>
      <c r="D346" s="79"/>
      <c r="E346" s="79"/>
    </row>
    <row r="347" spans="1:5" s="80" customFormat="1" ht="12.75">
      <c r="A347" s="78"/>
      <c r="B347" s="78"/>
      <c r="C347" s="79"/>
      <c r="D347" s="79"/>
      <c r="E347" s="79"/>
    </row>
    <row r="348" spans="1:5" s="80" customFormat="1" ht="12.75">
      <c r="A348" s="78"/>
      <c r="B348" s="78"/>
      <c r="C348" s="79"/>
      <c r="D348" s="79"/>
      <c r="E348" s="79"/>
    </row>
    <row r="349" spans="1:5" s="80" customFormat="1" ht="12.75">
      <c r="A349" s="78"/>
      <c r="B349" s="78"/>
      <c r="C349" s="79"/>
      <c r="D349" s="79"/>
      <c r="E349" s="79"/>
    </row>
    <row r="350" spans="1:5" s="80" customFormat="1" ht="12.75">
      <c r="A350" s="78"/>
      <c r="B350" s="78"/>
      <c r="C350" s="79"/>
      <c r="D350" s="79"/>
      <c r="E350" s="79"/>
    </row>
    <row r="351" spans="1:5" s="80" customFormat="1" ht="12.75">
      <c r="A351" s="78"/>
      <c r="B351" s="78"/>
      <c r="C351" s="79"/>
      <c r="D351" s="79"/>
      <c r="E351" s="79"/>
    </row>
    <row r="352" spans="1:5" s="80" customFormat="1" ht="12.75">
      <c r="A352" s="78"/>
      <c r="B352" s="78"/>
      <c r="C352" s="79"/>
      <c r="D352" s="79"/>
      <c r="E352" s="79"/>
    </row>
    <row r="353" spans="1:5" s="80" customFormat="1" ht="12.75">
      <c r="A353" s="78"/>
      <c r="B353" s="78"/>
      <c r="C353" s="79"/>
      <c r="D353" s="79"/>
      <c r="E353" s="79"/>
    </row>
    <row r="354" spans="1:5" s="80" customFormat="1" ht="12.75">
      <c r="A354" s="78"/>
      <c r="B354" s="78"/>
      <c r="C354" s="79"/>
      <c r="D354" s="79"/>
      <c r="E354" s="79"/>
    </row>
    <row r="355" spans="1:5" s="80" customFormat="1" ht="12.75">
      <c r="A355" s="78"/>
      <c r="B355" s="78"/>
      <c r="C355" s="79"/>
      <c r="D355" s="79"/>
      <c r="E355" s="79"/>
    </row>
    <row r="356" spans="1:5" s="80" customFormat="1" ht="12.75">
      <c r="A356" s="78"/>
      <c r="B356" s="78"/>
      <c r="C356" s="79"/>
      <c r="D356" s="79"/>
      <c r="E356" s="79"/>
    </row>
    <row r="357" spans="1:5" s="80" customFormat="1" ht="12.75">
      <c r="A357" s="78"/>
      <c r="B357" s="78"/>
      <c r="C357" s="79"/>
      <c r="D357" s="79"/>
      <c r="E357" s="79"/>
    </row>
    <row r="358" spans="1:5" s="80" customFormat="1" ht="12.75">
      <c r="A358" s="78"/>
      <c r="B358" s="78"/>
      <c r="C358" s="79"/>
      <c r="D358" s="79"/>
      <c r="E358" s="79"/>
    </row>
    <row r="359" spans="1:5" s="80" customFormat="1" ht="12.75">
      <c r="A359" s="78"/>
      <c r="B359" s="78"/>
      <c r="C359" s="79"/>
      <c r="D359" s="79"/>
      <c r="E359" s="79"/>
    </row>
    <row r="360" spans="1:5" s="80" customFormat="1" ht="12.75">
      <c r="A360" s="78"/>
      <c r="B360" s="78"/>
      <c r="C360" s="79"/>
      <c r="D360" s="79"/>
      <c r="E360" s="79"/>
    </row>
    <row r="361" spans="1:5" s="80" customFormat="1" ht="12.75">
      <c r="A361" s="78"/>
      <c r="B361" s="78"/>
      <c r="C361" s="79"/>
      <c r="D361" s="79"/>
      <c r="E361" s="79"/>
    </row>
    <row r="362" spans="1:5" s="80" customFormat="1" ht="12.75">
      <c r="A362" s="78"/>
      <c r="B362" s="78"/>
      <c r="C362" s="79"/>
      <c r="D362" s="79"/>
      <c r="E362" s="79"/>
    </row>
    <row r="363" spans="1:5" s="80" customFormat="1" ht="12.75">
      <c r="A363" s="78"/>
      <c r="B363" s="78"/>
      <c r="C363" s="79"/>
      <c r="D363" s="79"/>
      <c r="E363" s="79"/>
    </row>
    <row r="364" spans="1:5" s="80" customFormat="1" ht="12.75">
      <c r="A364" s="78"/>
      <c r="B364" s="78"/>
      <c r="C364" s="79"/>
      <c r="D364" s="79"/>
      <c r="E364" s="79"/>
    </row>
    <row r="365" spans="1:5" s="80" customFormat="1" ht="12.75">
      <c r="A365" s="78"/>
      <c r="B365" s="78"/>
      <c r="C365" s="79"/>
      <c r="D365" s="79"/>
      <c r="E365" s="79"/>
    </row>
    <row r="366" spans="1:5" s="80" customFormat="1" ht="12.75">
      <c r="A366" s="78"/>
      <c r="B366" s="78"/>
      <c r="C366" s="79"/>
      <c r="D366" s="79"/>
      <c r="E366" s="79"/>
    </row>
    <row r="367" spans="1:5" s="80" customFormat="1" ht="12.75">
      <c r="A367" s="78"/>
      <c r="B367" s="78"/>
      <c r="C367" s="79"/>
      <c r="D367" s="79"/>
      <c r="E367" s="79"/>
    </row>
    <row r="368" spans="1:5" s="80" customFormat="1" ht="12.75">
      <c r="A368" s="78"/>
      <c r="B368" s="78"/>
      <c r="C368" s="79"/>
      <c r="D368" s="79"/>
      <c r="E368" s="79"/>
    </row>
    <row r="369" spans="1:5" s="80" customFormat="1" ht="12.75">
      <c r="A369" s="78"/>
      <c r="B369" s="78"/>
      <c r="C369" s="79"/>
      <c r="D369" s="79"/>
      <c r="E369" s="79"/>
    </row>
    <row r="370" spans="1:5" s="80" customFormat="1" ht="12.75">
      <c r="A370" s="78"/>
      <c r="B370" s="78"/>
      <c r="C370" s="79"/>
      <c r="D370" s="79"/>
      <c r="E370" s="79"/>
    </row>
    <row r="371" spans="1:5" s="80" customFormat="1" ht="12.75">
      <c r="A371" s="78"/>
      <c r="B371" s="78"/>
      <c r="C371" s="79"/>
      <c r="D371" s="79"/>
      <c r="E371" s="79"/>
    </row>
    <row r="372" spans="1:5" s="80" customFormat="1" ht="12.75">
      <c r="A372" s="78"/>
      <c r="B372" s="78"/>
      <c r="C372" s="79"/>
      <c r="D372" s="79"/>
      <c r="E372" s="79"/>
    </row>
    <row r="373" spans="1:5" s="80" customFormat="1" ht="12.75">
      <c r="A373" s="78"/>
      <c r="B373" s="78"/>
      <c r="C373" s="79"/>
      <c r="D373" s="79"/>
      <c r="E373" s="79"/>
    </row>
    <row r="374" spans="1:5" s="80" customFormat="1" ht="12.75">
      <c r="A374" s="78"/>
      <c r="B374" s="78"/>
      <c r="C374" s="79"/>
      <c r="D374" s="79"/>
      <c r="E374" s="79"/>
    </row>
    <row r="375" spans="1:5" s="80" customFormat="1" ht="12.75">
      <c r="A375" s="78"/>
      <c r="B375" s="78"/>
      <c r="C375" s="79"/>
      <c r="D375" s="79"/>
      <c r="E375" s="79"/>
    </row>
    <row r="376" spans="1:5" s="80" customFormat="1" ht="12.75">
      <c r="A376" s="78"/>
      <c r="B376" s="78"/>
      <c r="C376" s="79"/>
      <c r="D376" s="79"/>
      <c r="E376" s="79"/>
    </row>
    <row r="377" spans="1:5" s="80" customFormat="1" ht="12.75">
      <c r="A377" s="78"/>
      <c r="B377" s="78"/>
      <c r="C377" s="79"/>
      <c r="D377" s="79"/>
      <c r="E377" s="79"/>
    </row>
    <row r="378" spans="1:5" s="80" customFormat="1" ht="12.75">
      <c r="A378" s="78"/>
      <c r="B378" s="78"/>
      <c r="C378" s="79"/>
      <c r="D378" s="79"/>
      <c r="E378" s="79"/>
    </row>
    <row r="379" spans="1:5" s="80" customFormat="1" ht="12.75">
      <c r="A379" s="78"/>
      <c r="B379" s="78"/>
      <c r="C379" s="79"/>
      <c r="D379" s="79"/>
      <c r="E379" s="79"/>
    </row>
    <row r="380" spans="1:5" s="80" customFormat="1" ht="12.75">
      <c r="A380" s="78"/>
      <c r="B380" s="78"/>
      <c r="C380" s="79"/>
      <c r="D380" s="79"/>
      <c r="E380" s="79"/>
    </row>
    <row r="381" spans="1:5" s="80" customFormat="1" ht="12.75">
      <c r="A381" s="78"/>
      <c r="B381" s="78"/>
      <c r="C381" s="79"/>
      <c r="D381" s="79"/>
      <c r="E381" s="79"/>
    </row>
    <row r="382" spans="1:5" s="80" customFormat="1" ht="12.75">
      <c r="A382" s="78"/>
      <c r="B382" s="78"/>
      <c r="C382" s="79"/>
      <c r="D382" s="79"/>
      <c r="E382" s="79"/>
    </row>
    <row r="383" spans="1:5" s="80" customFormat="1" ht="12.75">
      <c r="A383" s="78"/>
      <c r="B383" s="78"/>
      <c r="C383" s="79"/>
      <c r="D383" s="79"/>
      <c r="E383" s="79"/>
    </row>
    <row r="384" spans="1:5" s="80" customFormat="1" ht="12.75">
      <c r="A384" s="78"/>
      <c r="B384" s="78"/>
      <c r="C384" s="79"/>
      <c r="D384" s="79"/>
      <c r="E384" s="79"/>
    </row>
    <row r="385" spans="1:5" s="80" customFormat="1" ht="12.75">
      <c r="A385" s="78"/>
      <c r="B385" s="78"/>
      <c r="C385" s="79"/>
      <c r="D385" s="79"/>
      <c r="E385" s="79"/>
    </row>
    <row r="386" spans="1:5" s="80" customFormat="1" ht="12.75">
      <c r="A386" s="78"/>
      <c r="B386" s="78"/>
      <c r="C386" s="79"/>
      <c r="D386" s="79"/>
      <c r="E386" s="79"/>
    </row>
    <row r="387" spans="1:5" s="80" customFormat="1" ht="12.75">
      <c r="A387" s="78"/>
      <c r="B387" s="78"/>
      <c r="C387" s="79"/>
      <c r="D387" s="79"/>
      <c r="E387" s="79"/>
    </row>
    <row r="388" spans="1:5" s="80" customFormat="1" ht="12.75">
      <c r="A388" s="78"/>
      <c r="B388" s="78"/>
      <c r="C388" s="79"/>
      <c r="D388" s="79"/>
      <c r="E388" s="79"/>
    </row>
    <row r="389" spans="1:5" s="80" customFormat="1" ht="12.75">
      <c r="A389" s="78"/>
      <c r="B389" s="78"/>
      <c r="C389" s="79"/>
      <c r="D389" s="79"/>
      <c r="E389" s="79"/>
    </row>
    <row r="390" spans="1:5" s="80" customFormat="1" ht="12.75">
      <c r="A390" s="78"/>
      <c r="B390" s="78"/>
      <c r="C390" s="79"/>
      <c r="D390" s="79"/>
      <c r="E390" s="79"/>
    </row>
    <row r="391" spans="1:5" s="80" customFormat="1" ht="12.75">
      <c r="A391" s="78"/>
      <c r="B391" s="78"/>
      <c r="C391" s="79"/>
      <c r="D391" s="79"/>
      <c r="E391" s="79"/>
    </row>
    <row r="392" spans="1:5" s="80" customFormat="1" ht="12.75">
      <c r="A392" s="78"/>
      <c r="B392" s="78"/>
      <c r="C392" s="79"/>
      <c r="D392" s="79"/>
      <c r="E392" s="79"/>
    </row>
    <row r="393" spans="1:5" s="80" customFormat="1" ht="12.75">
      <c r="A393" s="78"/>
      <c r="B393" s="78"/>
      <c r="C393" s="79"/>
      <c r="D393" s="79"/>
      <c r="E393" s="79"/>
    </row>
    <row r="394" spans="1:5" s="80" customFormat="1" ht="12.75">
      <c r="A394" s="78"/>
      <c r="B394" s="78"/>
      <c r="C394" s="79"/>
      <c r="D394" s="79"/>
      <c r="E394" s="79"/>
    </row>
    <row r="395" spans="1:5" s="80" customFormat="1" ht="12.75">
      <c r="A395" s="78"/>
      <c r="B395" s="78"/>
      <c r="C395" s="79"/>
      <c r="D395" s="79"/>
      <c r="E395" s="79"/>
    </row>
    <row r="396" spans="1:5" s="80" customFormat="1" ht="12.75">
      <c r="A396" s="78"/>
      <c r="B396" s="78"/>
      <c r="C396" s="79"/>
      <c r="D396" s="79"/>
      <c r="E396" s="79"/>
    </row>
    <row r="397" spans="1:5" s="80" customFormat="1" ht="12.75">
      <c r="A397" s="78"/>
      <c r="B397" s="78"/>
      <c r="C397" s="79"/>
      <c r="D397" s="79"/>
      <c r="E397" s="79"/>
    </row>
    <row r="398" spans="1:5" s="80" customFormat="1" ht="12.75">
      <c r="A398" s="78"/>
      <c r="B398" s="78"/>
      <c r="C398" s="79"/>
      <c r="D398" s="79"/>
      <c r="E398" s="79"/>
    </row>
    <row r="399" spans="1:5" s="80" customFormat="1" ht="12.75">
      <c r="A399" s="78"/>
      <c r="B399" s="78"/>
      <c r="C399" s="79"/>
      <c r="D399" s="79"/>
      <c r="E399" s="79"/>
    </row>
    <row r="400" spans="1:5" s="80" customFormat="1" ht="12.75">
      <c r="A400" s="78"/>
      <c r="B400" s="78"/>
      <c r="C400" s="79"/>
      <c r="D400" s="79"/>
      <c r="E400" s="79"/>
    </row>
    <row r="401" spans="1:5" s="80" customFormat="1" ht="12.75">
      <c r="A401" s="78"/>
      <c r="B401" s="78"/>
      <c r="C401" s="79"/>
      <c r="D401" s="79"/>
      <c r="E401" s="79"/>
    </row>
    <row r="402" spans="1:5" s="80" customFormat="1" ht="12.75">
      <c r="A402" s="78"/>
      <c r="B402" s="78"/>
      <c r="C402" s="79"/>
      <c r="D402" s="79"/>
      <c r="E402" s="79"/>
    </row>
    <row r="403" spans="1:5" s="80" customFormat="1" ht="12.75">
      <c r="A403" s="78"/>
      <c r="B403" s="78"/>
      <c r="C403" s="79"/>
      <c r="D403" s="79"/>
      <c r="E403" s="79"/>
    </row>
    <row r="404" spans="1:5" s="80" customFormat="1" ht="12.75">
      <c r="A404" s="78"/>
      <c r="B404" s="78"/>
      <c r="C404" s="79"/>
      <c r="D404" s="79"/>
      <c r="E404" s="79"/>
    </row>
    <row r="405" spans="1:5" s="80" customFormat="1" ht="12.75">
      <c r="A405" s="78"/>
      <c r="B405" s="78"/>
      <c r="C405" s="79"/>
      <c r="D405" s="79"/>
      <c r="E405" s="79"/>
    </row>
    <row r="406" spans="1:5" s="80" customFormat="1" ht="12.75">
      <c r="A406" s="78"/>
      <c r="B406" s="78"/>
      <c r="C406" s="79"/>
      <c r="D406" s="79"/>
      <c r="E406" s="79"/>
    </row>
    <row r="407" spans="1:5" s="80" customFormat="1" ht="12.75">
      <c r="A407" s="78"/>
      <c r="B407" s="78"/>
      <c r="C407" s="79"/>
      <c r="D407" s="79"/>
      <c r="E407" s="79"/>
    </row>
    <row r="408" spans="1:5" s="80" customFormat="1" ht="12.75">
      <c r="A408" s="78"/>
      <c r="B408" s="78"/>
      <c r="C408" s="79"/>
      <c r="D408" s="79"/>
      <c r="E408" s="79"/>
    </row>
    <row r="409" spans="1:5" s="80" customFormat="1" ht="12.75">
      <c r="A409" s="78"/>
      <c r="B409" s="78"/>
      <c r="C409" s="79"/>
      <c r="D409" s="79"/>
      <c r="E409" s="79"/>
    </row>
    <row r="410" spans="1:5" s="80" customFormat="1" ht="12.75">
      <c r="A410" s="78"/>
      <c r="B410" s="78"/>
      <c r="C410" s="79"/>
      <c r="D410" s="79"/>
      <c r="E410" s="79"/>
    </row>
    <row r="411" spans="1:5" s="80" customFormat="1" ht="12.75">
      <c r="A411" s="78"/>
      <c r="B411" s="78"/>
      <c r="C411" s="79"/>
      <c r="D411" s="79"/>
      <c r="E411" s="79"/>
    </row>
    <row r="412" spans="1:5" s="80" customFormat="1" ht="12.75">
      <c r="A412" s="78"/>
      <c r="B412" s="78"/>
      <c r="C412" s="79"/>
      <c r="D412" s="79"/>
      <c r="E412" s="79"/>
    </row>
    <row r="413" spans="1:5" s="80" customFormat="1" ht="12.75">
      <c r="A413" s="78"/>
      <c r="B413" s="78"/>
      <c r="C413" s="79"/>
      <c r="D413" s="79"/>
      <c r="E413" s="79"/>
    </row>
    <row r="414" spans="1:5" s="80" customFormat="1" ht="12.75">
      <c r="A414" s="78"/>
      <c r="B414" s="78"/>
      <c r="C414" s="79"/>
      <c r="D414" s="79"/>
      <c r="E414" s="79"/>
    </row>
    <row r="415" spans="1:5" s="80" customFormat="1" ht="12.75">
      <c r="A415" s="78"/>
      <c r="B415" s="78"/>
      <c r="C415" s="79"/>
      <c r="D415" s="79"/>
      <c r="E415" s="79"/>
    </row>
    <row r="416" spans="1:5" s="80" customFormat="1" ht="12.75">
      <c r="A416" s="78"/>
      <c r="B416" s="78"/>
      <c r="C416" s="79"/>
      <c r="D416" s="79"/>
      <c r="E416" s="79"/>
    </row>
    <row r="417" spans="1:5" s="80" customFormat="1" ht="12.75">
      <c r="A417" s="78"/>
      <c r="B417" s="78"/>
      <c r="C417" s="79"/>
      <c r="D417" s="79"/>
      <c r="E417" s="79"/>
    </row>
    <row r="418" spans="1:5" s="80" customFormat="1" ht="12.75">
      <c r="A418" s="78"/>
      <c r="B418" s="78"/>
      <c r="C418" s="79"/>
      <c r="D418" s="79"/>
      <c r="E418" s="79"/>
    </row>
    <row r="419" spans="1:5" s="80" customFormat="1" ht="12.75">
      <c r="A419" s="78"/>
      <c r="B419" s="78"/>
      <c r="C419" s="79"/>
      <c r="D419" s="79"/>
      <c r="E419" s="79"/>
    </row>
    <row r="420" spans="1:5" s="80" customFormat="1" ht="12.75">
      <c r="A420" s="78"/>
      <c r="B420" s="78"/>
      <c r="C420" s="79"/>
      <c r="D420" s="79"/>
      <c r="E420" s="79"/>
    </row>
    <row r="421" spans="1:5" s="80" customFormat="1" ht="12.75">
      <c r="A421" s="78"/>
      <c r="B421" s="78"/>
      <c r="C421" s="79"/>
      <c r="D421" s="79"/>
      <c r="E421" s="79"/>
    </row>
    <row r="422" spans="1:5" s="80" customFormat="1" ht="12.75">
      <c r="A422" s="78"/>
      <c r="B422" s="78"/>
      <c r="C422" s="79"/>
      <c r="D422" s="79"/>
      <c r="E422" s="79"/>
    </row>
    <row r="423" spans="1:5" s="80" customFormat="1" ht="12.75">
      <c r="A423" s="78"/>
      <c r="B423" s="78"/>
      <c r="C423" s="79"/>
      <c r="D423" s="79"/>
      <c r="E423" s="79"/>
    </row>
    <row r="424" spans="1:5" s="80" customFormat="1" ht="12.75">
      <c r="A424" s="78"/>
      <c r="B424" s="78"/>
      <c r="C424" s="79"/>
      <c r="D424" s="79"/>
      <c r="E424" s="79"/>
    </row>
    <row r="425" spans="1:5" s="80" customFormat="1" ht="12.75">
      <c r="A425" s="78"/>
      <c r="B425" s="78"/>
      <c r="C425" s="79"/>
      <c r="D425" s="79"/>
      <c r="E425" s="79"/>
    </row>
    <row r="426" spans="1:5" s="80" customFormat="1" ht="12.75">
      <c r="A426" s="78"/>
      <c r="B426" s="78"/>
      <c r="C426" s="79"/>
      <c r="D426" s="79"/>
      <c r="E426" s="79"/>
    </row>
    <row r="427" spans="1:5" s="80" customFormat="1" ht="12.75">
      <c r="A427" s="78"/>
      <c r="B427" s="78"/>
      <c r="C427" s="79"/>
      <c r="D427" s="79"/>
      <c r="E427" s="79"/>
    </row>
    <row r="428" spans="1:5" s="80" customFormat="1" ht="12.75">
      <c r="A428" s="78"/>
      <c r="B428" s="78"/>
      <c r="C428" s="79"/>
      <c r="D428" s="79"/>
      <c r="E428" s="79"/>
    </row>
    <row r="429" spans="1:5" s="80" customFormat="1" ht="12.75">
      <c r="A429" s="78"/>
      <c r="B429" s="78"/>
      <c r="C429" s="79"/>
      <c r="D429" s="79"/>
      <c r="E429" s="79"/>
    </row>
    <row r="430" spans="1:5" s="80" customFormat="1" ht="12.75">
      <c r="A430" s="78"/>
      <c r="B430" s="78"/>
      <c r="C430" s="79"/>
      <c r="D430" s="79"/>
      <c r="E430" s="79"/>
    </row>
    <row r="431" spans="1:5" s="80" customFormat="1" ht="12.75">
      <c r="A431" s="78"/>
      <c r="B431" s="78"/>
      <c r="C431" s="79"/>
      <c r="D431" s="79"/>
      <c r="E431" s="79"/>
    </row>
    <row r="432" spans="1:5" s="80" customFormat="1" ht="12.75">
      <c r="A432" s="78"/>
      <c r="B432" s="78"/>
      <c r="C432" s="79"/>
      <c r="D432" s="79"/>
      <c r="E432" s="79"/>
    </row>
    <row r="433" spans="1:5" s="80" customFormat="1" ht="12.75">
      <c r="A433" s="78"/>
      <c r="B433" s="78"/>
      <c r="C433" s="79"/>
      <c r="D433" s="79"/>
      <c r="E433" s="79"/>
    </row>
    <row r="434" spans="1:5" s="80" customFormat="1" ht="12.75">
      <c r="A434" s="78"/>
      <c r="B434" s="78"/>
      <c r="C434" s="79"/>
      <c r="D434" s="79"/>
      <c r="E434" s="79"/>
    </row>
    <row r="435" spans="1:5" s="80" customFormat="1" ht="12.75">
      <c r="A435" s="78"/>
      <c r="B435" s="78"/>
      <c r="C435" s="79"/>
      <c r="D435" s="79"/>
      <c r="E435" s="79"/>
    </row>
    <row r="436" spans="1:5" s="80" customFormat="1" ht="12.75">
      <c r="A436" s="78"/>
      <c r="B436" s="78"/>
      <c r="C436" s="79"/>
      <c r="D436" s="79"/>
      <c r="E436" s="79"/>
    </row>
    <row r="437" spans="1:5" s="80" customFormat="1" ht="12.75">
      <c r="A437" s="78"/>
      <c r="B437" s="78"/>
      <c r="C437" s="79"/>
      <c r="D437" s="79"/>
      <c r="E437" s="79"/>
    </row>
    <row r="438" spans="1:5" s="80" customFormat="1" ht="12.75">
      <c r="A438" s="78"/>
      <c r="B438" s="78"/>
      <c r="C438" s="79"/>
      <c r="D438" s="79"/>
      <c r="E438" s="79"/>
    </row>
    <row r="439" spans="1:5" s="80" customFormat="1" ht="12.75">
      <c r="A439" s="78"/>
      <c r="B439" s="78"/>
      <c r="C439" s="79"/>
      <c r="D439" s="79"/>
      <c r="E439" s="79"/>
    </row>
    <row r="440" spans="1:5" s="80" customFormat="1" ht="12.75">
      <c r="A440" s="78"/>
      <c r="B440" s="78"/>
      <c r="C440" s="79"/>
      <c r="D440" s="79"/>
      <c r="E440" s="79"/>
    </row>
    <row r="441" spans="1:5" s="80" customFormat="1" ht="12.75">
      <c r="A441" s="78"/>
      <c r="B441" s="78"/>
      <c r="C441" s="79"/>
      <c r="D441" s="79"/>
      <c r="E441" s="79"/>
    </row>
    <row r="442" spans="1:5" s="80" customFormat="1" ht="12.75">
      <c r="A442" s="78"/>
      <c r="B442" s="78"/>
      <c r="C442" s="79"/>
      <c r="D442" s="79"/>
      <c r="E442" s="79"/>
    </row>
    <row r="443" spans="1:5" s="80" customFormat="1" ht="12.75">
      <c r="A443" s="78"/>
      <c r="B443" s="78"/>
      <c r="C443" s="79"/>
      <c r="D443" s="79"/>
      <c r="E443" s="79"/>
    </row>
    <row r="444" spans="1:5" s="80" customFormat="1" ht="12.75">
      <c r="A444" s="78"/>
      <c r="B444" s="78"/>
      <c r="C444" s="79"/>
      <c r="D444" s="79"/>
      <c r="E444" s="79"/>
    </row>
    <row r="445" spans="1:5" s="80" customFormat="1" ht="12.75">
      <c r="A445" s="78"/>
      <c r="B445" s="78"/>
      <c r="C445" s="79"/>
      <c r="D445" s="79"/>
      <c r="E445" s="79"/>
    </row>
    <row r="446" spans="1:5" s="80" customFormat="1" ht="12.75">
      <c r="A446" s="78"/>
      <c r="B446" s="78"/>
      <c r="C446" s="79"/>
      <c r="D446" s="79"/>
      <c r="E446" s="79"/>
    </row>
    <row r="447" spans="1:5" s="80" customFormat="1" ht="12.75">
      <c r="A447" s="78"/>
      <c r="B447" s="78"/>
      <c r="C447" s="79"/>
      <c r="D447" s="79"/>
      <c r="E447" s="79"/>
    </row>
    <row r="448" spans="1:5" s="80" customFormat="1" ht="12.75">
      <c r="A448" s="78"/>
      <c r="B448" s="78"/>
      <c r="C448" s="79"/>
      <c r="D448" s="79"/>
      <c r="E448" s="79"/>
    </row>
    <row r="449" spans="1:5" s="80" customFormat="1" ht="12.75">
      <c r="A449" s="78"/>
      <c r="B449" s="78"/>
      <c r="C449" s="79"/>
      <c r="D449" s="79"/>
      <c r="E449" s="79"/>
    </row>
    <row r="450" spans="1:5" s="80" customFormat="1" ht="12.75">
      <c r="A450" s="78"/>
      <c r="B450" s="78"/>
      <c r="C450" s="79"/>
      <c r="D450" s="79"/>
      <c r="E450" s="79"/>
    </row>
    <row r="451" spans="1:5" s="80" customFormat="1" ht="12.75">
      <c r="A451" s="78"/>
      <c r="B451" s="78"/>
      <c r="C451" s="79"/>
      <c r="D451" s="79"/>
      <c r="E451" s="79"/>
    </row>
    <row r="452" spans="1:5" s="80" customFormat="1" ht="12.75">
      <c r="A452" s="78"/>
      <c r="B452" s="78"/>
      <c r="C452" s="79"/>
      <c r="D452" s="79"/>
      <c r="E452" s="79"/>
    </row>
    <row r="453" spans="1:5" s="80" customFormat="1" ht="12.75">
      <c r="A453" s="78"/>
      <c r="B453" s="78"/>
      <c r="C453" s="79"/>
      <c r="D453" s="79"/>
      <c r="E453" s="79"/>
    </row>
    <row r="454" spans="1:5" s="80" customFormat="1" ht="12.75">
      <c r="A454" s="78"/>
      <c r="B454" s="78"/>
      <c r="C454" s="79"/>
      <c r="D454" s="79"/>
      <c r="E454" s="79"/>
    </row>
    <row r="455" spans="1:5" s="80" customFormat="1" ht="12.75">
      <c r="A455" s="78"/>
      <c r="B455" s="78"/>
      <c r="C455" s="79"/>
      <c r="D455" s="79"/>
      <c r="E455" s="79"/>
    </row>
    <row r="456" spans="1:5" s="80" customFormat="1" ht="12.75">
      <c r="A456" s="78"/>
      <c r="B456" s="78"/>
      <c r="C456" s="79"/>
      <c r="D456" s="79"/>
      <c r="E456" s="79"/>
    </row>
    <row r="457" spans="1:5" s="80" customFormat="1" ht="12.75">
      <c r="A457" s="78"/>
      <c r="B457" s="78"/>
      <c r="C457" s="79"/>
      <c r="D457" s="79"/>
      <c r="E457" s="79"/>
    </row>
    <row r="458" spans="1:5" s="80" customFormat="1" ht="12.75">
      <c r="A458" s="78"/>
      <c r="B458" s="78"/>
      <c r="C458" s="79"/>
      <c r="D458" s="79"/>
      <c r="E458" s="79"/>
    </row>
    <row r="459" spans="1:5" s="80" customFormat="1" ht="12.75">
      <c r="A459" s="78"/>
      <c r="B459" s="78"/>
      <c r="C459" s="79"/>
      <c r="D459" s="79"/>
      <c r="E459" s="79"/>
    </row>
    <row r="460" spans="1:5" s="80" customFormat="1" ht="12.75">
      <c r="A460" s="78"/>
      <c r="B460" s="78"/>
      <c r="C460" s="79"/>
      <c r="D460" s="79"/>
      <c r="E460" s="79"/>
    </row>
    <row r="461" spans="1:5" s="80" customFormat="1" ht="12.75">
      <c r="A461" s="78"/>
      <c r="B461" s="78"/>
      <c r="C461" s="79"/>
      <c r="D461" s="79"/>
      <c r="E461" s="79"/>
    </row>
    <row r="462" spans="1:5" s="80" customFormat="1" ht="12.75">
      <c r="A462" s="78"/>
      <c r="B462" s="78"/>
      <c r="C462" s="79"/>
      <c r="D462" s="79"/>
      <c r="E462" s="79"/>
    </row>
    <row r="463" spans="1:5" s="80" customFormat="1" ht="12.75">
      <c r="A463" s="78"/>
      <c r="B463" s="78"/>
      <c r="C463" s="79"/>
      <c r="D463" s="79"/>
      <c r="E463" s="79"/>
    </row>
    <row r="464" spans="1:5" s="80" customFormat="1" ht="12.75">
      <c r="A464" s="78"/>
      <c r="B464" s="78"/>
      <c r="C464" s="79"/>
      <c r="D464" s="79"/>
      <c r="E464" s="79"/>
    </row>
    <row r="465" spans="1:5" s="80" customFormat="1" ht="12.75">
      <c r="A465" s="78"/>
      <c r="B465" s="78"/>
      <c r="C465" s="79"/>
      <c r="D465" s="79"/>
      <c r="E465" s="79"/>
    </row>
    <row r="466" spans="1:5" s="80" customFormat="1" ht="12.75">
      <c r="A466" s="78"/>
      <c r="B466" s="78"/>
      <c r="C466" s="79"/>
      <c r="D466" s="79"/>
      <c r="E466" s="79"/>
    </row>
    <row r="467" spans="1:5" s="80" customFormat="1" ht="12.75">
      <c r="A467" s="78"/>
      <c r="B467" s="78"/>
      <c r="C467" s="79"/>
      <c r="D467" s="79"/>
      <c r="E467" s="79"/>
    </row>
    <row r="468" spans="1:5" s="80" customFormat="1" ht="12.75">
      <c r="A468" s="78"/>
      <c r="B468" s="78"/>
      <c r="C468" s="79"/>
      <c r="D468" s="79"/>
      <c r="E468" s="79"/>
    </row>
    <row r="469" spans="1:5" s="80" customFormat="1" ht="12.75">
      <c r="A469" s="78"/>
      <c r="B469" s="78"/>
      <c r="C469" s="79"/>
      <c r="D469" s="79"/>
      <c r="E469" s="79"/>
    </row>
    <row r="470" spans="1:5" s="80" customFormat="1" ht="12.75">
      <c r="A470" s="78"/>
      <c r="B470" s="78"/>
      <c r="C470" s="79"/>
      <c r="D470" s="79"/>
      <c r="E470" s="79"/>
    </row>
    <row r="471" spans="1:5" s="80" customFormat="1" ht="12.75">
      <c r="A471" s="78"/>
      <c r="B471" s="78"/>
      <c r="C471" s="79"/>
      <c r="D471" s="79"/>
      <c r="E471" s="79"/>
    </row>
    <row r="472" spans="1:5" s="80" customFormat="1" ht="12.75">
      <c r="A472" s="78"/>
      <c r="B472" s="78"/>
      <c r="C472" s="79"/>
      <c r="D472" s="79"/>
      <c r="E472" s="79"/>
    </row>
    <row r="473" spans="1:5" s="80" customFormat="1" ht="12.75">
      <c r="A473" s="78"/>
      <c r="B473" s="78"/>
      <c r="C473" s="79"/>
      <c r="D473" s="79"/>
      <c r="E473" s="79"/>
    </row>
    <row r="474" spans="1:5" s="80" customFormat="1" ht="12.75">
      <c r="A474" s="78"/>
      <c r="B474" s="78"/>
      <c r="C474" s="79"/>
      <c r="D474" s="79"/>
      <c r="E474" s="79"/>
    </row>
    <row r="475" spans="1:5" s="80" customFormat="1" ht="12.75">
      <c r="A475" s="78"/>
      <c r="B475" s="78"/>
      <c r="C475" s="79"/>
      <c r="D475" s="79"/>
      <c r="E475" s="79"/>
    </row>
    <row r="476" spans="1:5" s="80" customFormat="1" ht="12.75">
      <c r="A476" s="78"/>
      <c r="B476" s="78"/>
      <c r="C476" s="79"/>
      <c r="D476" s="79"/>
      <c r="E476" s="79"/>
    </row>
    <row r="477" spans="1:5" s="80" customFormat="1" ht="12.75">
      <c r="A477" s="78"/>
      <c r="B477" s="78"/>
      <c r="C477" s="79"/>
      <c r="D477" s="79"/>
      <c r="E477" s="79"/>
    </row>
    <row r="478" spans="1:5" s="80" customFormat="1" ht="12.75">
      <c r="A478" s="78"/>
      <c r="B478" s="78"/>
      <c r="C478" s="79"/>
      <c r="D478" s="79"/>
      <c r="E478" s="79"/>
    </row>
    <row r="479" spans="1:5" s="80" customFormat="1" ht="12.75">
      <c r="A479" s="78"/>
      <c r="B479" s="78"/>
      <c r="C479" s="79"/>
      <c r="D479" s="79"/>
      <c r="E479" s="79"/>
    </row>
    <row r="480" spans="1:5" s="80" customFormat="1" ht="12.75">
      <c r="A480" s="78"/>
      <c r="B480" s="78"/>
      <c r="C480" s="79"/>
      <c r="D480" s="79"/>
      <c r="E480" s="79"/>
    </row>
    <row r="481" spans="1:5" s="80" customFormat="1" ht="12.75">
      <c r="A481" s="78"/>
      <c r="B481" s="78"/>
      <c r="C481" s="79"/>
      <c r="D481" s="79"/>
      <c r="E481" s="79"/>
    </row>
    <row r="482" spans="1:5" s="80" customFormat="1" ht="12.75">
      <c r="A482" s="78"/>
      <c r="B482" s="78"/>
      <c r="C482" s="79"/>
      <c r="D482" s="79"/>
      <c r="E482" s="79"/>
    </row>
    <row r="483" spans="1:5" s="80" customFormat="1" ht="12.75">
      <c r="A483" s="78"/>
      <c r="B483" s="78"/>
      <c r="C483" s="79"/>
      <c r="D483" s="79"/>
      <c r="E483" s="79"/>
    </row>
    <row r="484" spans="1:5" s="80" customFormat="1" ht="12.75">
      <c r="A484" s="78"/>
      <c r="B484" s="78"/>
      <c r="C484" s="79"/>
      <c r="D484" s="79"/>
      <c r="E484" s="79"/>
    </row>
    <row r="485" spans="1:5" s="80" customFormat="1" ht="12.75">
      <c r="A485" s="78"/>
      <c r="B485" s="78"/>
      <c r="C485" s="79"/>
      <c r="D485" s="79"/>
      <c r="E485" s="79"/>
    </row>
    <row r="486" spans="1:5" s="80" customFormat="1" ht="12.75">
      <c r="A486" s="78"/>
      <c r="B486" s="78"/>
      <c r="C486" s="79"/>
      <c r="D486" s="79"/>
      <c r="E486" s="79"/>
    </row>
    <row r="487" spans="1:5" s="80" customFormat="1" ht="12.75">
      <c r="A487" s="78"/>
      <c r="B487" s="78"/>
      <c r="C487" s="79"/>
      <c r="D487" s="79"/>
      <c r="E487" s="79"/>
    </row>
    <row r="488" spans="1:5" s="80" customFormat="1" ht="12.75">
      <c r="A488" s="78"/>
      <c r="B488" s="78"/>
      <c r="C488" s="79"/>
      <c r="D488" s="79"/>
      <c r="E488" s="79"/>
    </row>
    <row r="489" spans="1:5" s="80" customFormat="1" ht="12.75">
      <c r="A489" s="78"/>
      <c r="B489" s="78"/>
      <c r="C489" s="79"/>
      <c r="D489" s="79"/>
      <c r="E489" s="79"/>
    </row>
    <row r="490" spans="1:5" s="80" customFormat="1" ht="12.75">
      <c r="A490" s="78"/>
      <c r="B490" s="78"/>
      <c r="C490" s="79"/>
      <c r="D490" s="79"/>
      <c r="E490" s="79"/>
    </row>
    <row r="491" spans="1:5" s="80" customFormat="1" ht="12.75">
      <c r="A491" s="78"/>
      <c r="B491" s="78"/>
      <c r="C491" s="79"/>
      <c r="D491" s="79"/>
      <c r="E491" s="79"/>
    </row>
    <row r="492" spans="1:5" s="80" customFormat="1" ht="12.75">
      <c r="A492" s="78"/>
      <c r="B492" s="78"/>
      <c r="C492" s="79"/>
      <c r="D492" s="79"/>
      <c r="E492" s="79"/>
    </row>
    <row r="493" spans="1:5" s="80" customFormat="1" ht="12.75">
      <c r="A493" s="78"/>
      <c r="B493" s="78"/>
      <c r="C493" s="79"/>
      <c r="D493" s="79"/>
      <c r="E493" s="79"/>
    </row>
    <row r="494" spans="1:5" s="80" customFormat="1" ht="12.75">
      <c r="A494" s="78"/>
      <c r="B494" s="78"/>
      <c r="C494" s="79"/>
      <c r="D494" s="79"/>
      <c r="E494" s="79"/>
    </row>
    <row r="495" spans="1:5" s="80" customFormat="1" ht="12.75">
      <c r="A495" s="78"/>
      <c r="B495" s="78"/>
      <c r="C495" s="79"/>
      <c r="D495" s="79"/>
      <c r="E495" s="79"/>
    </row>
    <row r="496" spans="1:5" s="80" customFormat="1" ht="12.75">
      <c r="A496" s="78"/>
      <c r="B496" s="78"/>
      <c r="C496" s="79"/>
      <c r="D496" s="79"/>
      <c r="E496" s="79"/>
    </row>
    <row r="497" spans="1:5" s="80" customFormat="1" ht="12.75">
      <c r="A497" s="78"/>
      <c r="B497" s="78"/>
      <c r="C497" s="79"/>
      <c r="D497" s="79"/>
      <c r="E497" s="79"/>
    </row>
    <row r="498" spans="1:5" s="80" customFormat="1" ht="12.75">
      <c r="A498" s="78"/>
      <c r="B498" s="78"/>
      <c r="C498" s="79"/>
      <c r="D498" s="79"/>
      <c r="E498" s="79"/>
    </row>
    <row r="499" spans="1:5" s="80" customFormat="1" ht="12.75">
      <c r="A499" s="78"/>
      <c r="B499" s="78"/>
      <c r="C499" s="79"/>
      <c r="D499" s="79"/>
      <c r="E499" s="79"/>
    </row>
    <row r="500" spans="1:5" s="80" customFormat="1" ht="12.75">
      <c r="A500" s="78"/>
      <c r="B500" s="78"/>
      <c r="C500" s="79"/>
      <c r="D500" s="79"/>
      <c r="E500" s="79"/>
    </row>
    <row r="501" spans="1:5" s="80" customFormat="1" ht="12.75">
      <c r="A501" s="78"/>
      <c r="B501" s="78"/>
      <c r="C501" s="79"/>
      <c r="D501" s="79"/>
      <c r="E501" s="79"/>
    </row>
    <row r="502" spans="1:5" s="80" customFormat="1" ht="12.75">
      <c r="A502" s="78"/>
      <c r="B502" s="78"/>
      <c r="C502" s="79"/>
      <c r="D502" s="79"/>
      <c r="E502" s="79"/>
    </row>
    <row r="503" spans="1:5" s="80" customFormat="1" ht="12.75">
      <c r="A503" s="78"/>
      <c r="B503" s="78"/>
      <c r="C503" s="79"/>
      <c r="D503" s="79"/>
      <c r="E503" s="79"/>
    </row>
    <row r="504" spans="1:5" s="80" customFormat="1" ht="12.75">
      <c r="A504" s="78"/>
      <c r="B504" s="78"/>
      <c r="C504" s="79"/>
      <c r="D504" s="79"/>
      <c r="E504" s="79"/>
    </row>
    <row r="505" spans="1:5" s="80" customFormat="1" ht="12.75">
      <c r="A505" s="78"/>
      <c r="B505" s="78"/>
      <c r="C505" s="79"/>
      <c r="D505" s="79"/>
      <c r="E505" s="79"/>
    </row>
    <row r="506" spans="1:5" s="80" customFormat="1" ht="12.75">
      <c r="A506" s="78"/>
      <c r="B506" s="78"/>
      <c r="C506" s="79"/>
      <c r="D506" s="79"/>
      <c r="E506" s="79"/>
    </row>
    <row r="507" spans="1:5" s="80" customFormat="1" ht="12.75">
      <c r="A507" s="78"/>
      <c r="B507" s="78"/>
      <c r="C507" s="79"/>
      <c r="D507" s="79"/>
      <c r="E507" s="79"/>
    </row>
    <row r="508" spans="1:5" s="80" customFormat="1" ht="12.75">
      <c r="A508" s="78"/>
      <c r="B508" s="78"/>
      <c r="C508" s="79"/>
      <c r="D508" s="79"/>
      <c r="E508" s="79"/>
    </row>
    <row r="509" spans="1:5" s="80" customFormat="1" ht="12.75">
      <c r="A509" s="78"/>
      <c r="B509" s="78"/>
      <c r="C509" s="79"/>
      <c r="D509" s="79"/>
      <c r="E509" s="79"/>
    </row>
    <row r="510" spans="1:5" s="80" customFormat="1" ht="12.75">
      <c r="A510" s="78"/>
      <c r="B510" s="78"/>
      <c r="C510" s="79"/>
      <c r="D510" s="79"/>
      <c r="E510" s="79"/>
    </row>
    <row r="511" spans="1:5" s="80" customFormat="1" ht="12.75">
      <c r="A511" s="78"/>
      <c r="B511" s="78"/>
      <c r="C511" s="79"/>
      <c r="D511" s="79"/>
      <c r="E511" s="79"/>
    </row>
    <row r="512" spans="1:5" s="80" customFormat="1" ht="12.75">
      <c r="A512" s="78"/>
      <c r="B512" s="78"/>
      <c r="C512" s="79"/>
      <c r="D512" s="79"/>
      <c r="E512" s="79"/>
    </row>
    <row r="513" spans="1:5" s="80" customFormat="1" ht="12.75">
      <c r="A513" s="78"/>
      <c r="B513" s="78"/>
      <c r="C513" s="79"/>
      <c r="D513" s="79"/>
      <c r="E513" s="79"/>
    </row>
    <row r="514" spans="1:5" s="80" customFormat="1" ht="12.75">
      <c r="A514" s="78"/>
      <c r="B514" s="78"/>
      <c r="C514" s="79"/>
      <c r="D514" s="79"/>
      <c r="E514" s="79"/>
    </row>
    <row r="515" spans="1:5" s="80" customFormat="1" ht="12.75">
      <c r="A515" s="78"/>
      <c r="B515" s="78"/>
      <c r="C515" s="79"/>
      <c r="D515" s="79"/>
      <c r="E515" s="79"/>
    </row>
    <row r="516" spans="1:5" s="80" customFormat="1" ht="12.75">
      <c r="A516" s="78"/>
      <c r="B516" s="78"/>
      <c r="C516" s="79"/>
      <c r="D516" s="79"/>
      <c r="E516" s="79"/>
    </row>
    <row r="517" spans="1:5" s="80" customFormat="1" ht="12.75">
      <c r="A517" s="78"/>
      <c r="B517" s="78"/>
      <c r="C517" s="79"/>
      <c r="D517" s="79"/>
      <c r="E517" s="79"/>
    </row>
    <row r="518" spans="1:5" s="80" customFormat="1" ht="12.75">
      <c r="A518" s="78"/>
      <c r="B518" s="78"/>
      <c r="C518" s="79"/>
      <c r="D518" s="79"/>
      <c r="E518" s="79"/>
    </row>
    <row r="519" spans="1:5" s="80" customFormat="1" ht="12.75">
      <c r="A519" s="78"/>
      <c r="B519" s="78"/>
      <c r="C519" s="79"/>
      <c r="D519" s="79"/>
      <c r="E519" s="79"/>
    </row>
    <row r="520" spans="1:5" s="80" customFormat="1" ht="12.75">
      <c r="A520" s="78"/>
      <c r="B520" s="78"/>
      <c r="C520" s="79"/>
      <c r="D520" s="79"/>
      <c r="E520" s="79"/>
    </row>
    <row r="521" spans="1:5" s="80" customFormat="1" ht="12.75">
      <c r="A521" s="78"/>
      <c r="B521" s="78"/>
      <c r="C521" s="79"/>
      <c r="D521" s="79"/>
      <c r="E521" s="79"/>
    </row>
    <row r="522" spans="1:5" s="80" customFormat="1" ht="12.75">
      <c r="A522" s="78"/>
      <c r="B522" s="78"/>
      <c r="C522" s="79"/>
      <c r="D522" s="79"/>
      <c r="E522" s="79"/>
    </row>
    <row r="523" spans="1:5" s="80" customFormat="1" ht="12.75">
      <c r="A523" s="78"/>
      <c r="B523" s="78"/>
      <c r="C523" s="79"/>
      <c r="D523" s="79"/>
      <c r="E523" s="79"/>
    </row>
    <row r="524" spans="1:5" s="80" customFormat="1" ht="12.75">
      <c r="A524" s="78"/>
      <c r="B524" s="78"/>
      <c r="C524" s="79"/>
      <c r="D524" s="79"/>
      <c r="E524" s="79"/>
    </row>
    <row r="525" spans="1:5" s="80" customFormat="1" ht="12.75">
      <c r="A525" s="78"/>
      <c r="B525" s="78"/>
      <c r="C525" s="79"/>
      <c r="D525" s="79"/>
      <c r="E525" s="79"/>
    </row>
    <row r="526" spans="1:5" s="80" customFormat="1" ht="12.75">
      <c r="A526" s="78"/>
      <c r="B526" s="78"/>
      <c r="C526" s="79"/>
      <c r="D526" s="79"/>
      <c r="E526" s="79"/>
    </row>
    <row r="527" spans="1:5" s="80" customFormat="1" ht="12.75">
      <c r="A527" s="78"/>
      <c r="B527" s="78"/>
      <c r="C527" s="79"/>
      <c r="D527" s="79"/>
      <c r="E527" s="79"/>
    </row>
    <row r="528" spans="1:5" s="80" customFormat="1" ht="12.75">
      <c r="A528" s="78"/>
      <c r="B528" s="78"/>
      <c r="C528" s="79"/>
      <c r="D528" s="79"/>
      <c r="E528" s="79"/>
    </row>
    <row r="529" spans="1:5" s="80" customFormat="1" ht="12.75">
      <c r="A529" s="78"/>
      <c r="B529" s="78"/>
      <c r="C529" s="79"/>
      <c r="D529" s="79"/>
      <c r="E529" s="79"/>
    </row>
    <row r="530" spans="1:5" s="80" customFormat="1" ht="12.75">
      <c r="A530" s="78"/>
      <c r="B530" s="78"/>
      <c r="C530" s="79"/>
      <c r="D530" s="79"/>
      <c r="E530" s="79"/>
    </row>
    <row r="531" spans="1:5" s="80" customFormat="1" ht="12.75">
      <c r="A531" s="78"/>
      <c r="B531" s="78"/>
      <c r="C531" s="79"/>
      <c r="D531" s="79"/>
      <c r="E531" s="79"/>
    </row>
    <row r="532" spans="1:5" s="80" customFormat="1" ht="12.75">
      <c r="A532" s="78"/>
      <c r="B532" s="78"/>
      <c r="C532" s="79"/>
      <c r="D532" s="79"/>
      <c r="E532" s="79"/>
    </row>
    <row r="533" spans="1:5" s="80" customFormat="1" ht="12.75">
      <c r="A533" s="78"/>
      <c r="B533" s="78"/>
      <c r="C533" s="79"/>
      <c r="D533" s="79"/>
      <c r="E533" s="79"/>
    </row>
    <row r="534" spans="1:5" s="80" customFormat="1" ht="12.75">
      <c r="A534" s="78"/>
      <c r="B534" s="78"/>
      <c r="C534" s="79"/>
      <c r="D534" s="79"/>
      <c r="E534" s="79"/>
    </row>
    <row r="535" spans="1:5" s="80" customFormat="1" ht="12.75">
      <c r="A535" s="78"/>
      <c r="B535" s="78"/>
      <c r="C535" s="79"/>
      <c r="D535" s="79"/>
      <c r="E535" s="79"/>
    </row>
    <row r="536" spans="1:5" s="80" customFormat="1" ht="12.75">
      <c r="A536" s="78"/>
      <c r="B536" s="78"/>
      <c r="C536" s="79"/>
      <c r="D536" s="79"/>
      <c r="E536" s="79"/>
    </row>
    <row r="537" spans="1:5" s="80" customFormat="1" ht="12.75">
      <c r="A537" s="78"/>
      <c r="B537" s="78"/>
      <c r="C537" s="79"/>
      <c r="D537" s="79"/>
      <c r="E537" s="79"/>
    </row>
    <row r="538" spans="1:5" s="80" customFormat="1" ht="12.75">
      <c r="A538" s="78"/>
      <c r="B538" s="78"/>
      <c r="C538" s="79"/>
      <c r="D538" s="79"/>
      <c r="E538" s="79"/>
    </row>
    <row r="539" spans="1:5" s="80" customFormat="1" ht="12.75">
      <c r="A539" s="78"/>
      <c r="B539" s="78"/>
      <c r="C539" s="79"/>
      <c r="D539" s="79"/>
      <c r="E539" s="79"/>
    </row>
    <row r="540" spans="1:5" s="80" customFormat="1" ht="12.75">
      <c r="A540" s="78"/>
      <c r="B540" s="78"/>
      <c r="C540" s="79"/>
      <c r="D540" s="79"/>
      <c r="E540" s="79"/>
    </row>
    <row r="541" spans="1:5" s="80" customFormat="1" ht="12.75">
      <c r="A541" s="78"/>
      <c r="B541" s="78"/>
      <c r="C541" s="79"/>
      <c r="D541" s="79"/>
      <c r="E541" s="79"/>
    </row>
    <row r="542" spans="1:5" s="80" customFormat="1" ht="12.75">
      <c r="A542" s="78"/>
      <c r="B542" s="78"/>
      <c r="C542" s="79"/>
      <c r="D542" s="79"/>
      <c r="E542" s="79"/>
    </row>
    <row r="543" spans="1:5" s="80" customFormat="1" ht="12.75">
      <c r="A543" s="78"/>
      <c r="B543" s="78"/>
      <c r="C543" s="79"/>
      <c r="D543" s="79"/>
      <c r="E543" s="79"/>
    </row>
    <row r="544" spans="1:5" s="80" customFormat="1" ht="12.75">
      <c r="A544" s="78"/>
      <c r="B544" s="78"/>
      <c r="C544" s="79"/>
      <c r="D544" s="79"/>
      <c r="E544" s="79"/>
    </row>
    <row r="545" spans="1:5" s="80" customFormat="1" ht="12.75">
      <c r="A545" s="78"/>
      <c r="B545" s="78"/>
      <c r="C545" s="79"/>
      <c r="D545" s="79"/>
      <c r="E545" s="79"/>
    </row>
    <row r="546" spans="1:5" s="80" customFormat="1" ht="12.75">
      <c r="A546" s="78"/>
      <c r="B546" s="78"/>
      <c r="C546" s="79"/>
      <c r="D546" s="79"/>
      <c r="E546" s="79"/>
    </row>
    <row r="547" spans="1:5" s="80" customFormat="1" ht="12.75">
      <c r="A547" s="78"/>
      <c r="B547" s="78"/>
      <c r="C547" s="79"/>
      <c r="D547" s="79"/>
      <c r="E547" s="79"/>
    </row>
    <row r="548" spans="1:5" s="80" customFormat="1" ht="12.75">
      <c r="A548" s="78"/>
      <c r="B548" s="78"/>
      <c r="C548" s="79"/>
      <c r="D548" s="79"/>
      <c r="E548" s="79"/>
    </row>
    <row r="549" spans="1:5" s="80" customFormat="1" ht="12.75">
      <c r="A549" s="78"/>
      <c r="B549" s="78"/>
      <c r="C549" s="79"/>
      <c r="D549" s="79"/>
      <c r="E549" s="79"/>
    </row>
    <row r="550" spans="1:5" s="80" customFormat="1" ht="12.75">
      <c r="A550" s="78"/>
      <c r="B550" s="78"/>
      <c r="C550" s="79"/>
      <c r="D550" s="79"/>
      <c r="E550" s="79"/>
    </row>
    <row r="551" spans="1:5" s="80" customFormat="1" ht="12.75">
      <c r="A551" s="78"/>
      <c r="B551" s="78"/>
      <c r="C551" s="79"/>
      <c r="D551" s="79"/>
      <c r="E551" s="79"/>
    </row>
    <row r="552" spans="1:5" s="80" customFormat="1" ht="12.75">
      <c r="A552" s="78"/>
      <c r="B552" s="78"/>
      <c r="C552" s="79"/>
      <c r="D552" s="79"/>
      <c r="E552" s="79"/>
    </row>
    <row r="553" spans="1:5" s="80" customFormat="1" ht="12.75">
      <c r="A553" s="78"/>
      <c r="B553" s="78"/>
      <c r="C553" s="79"/>
      <c r="D553" s="79"/>
      <c r="E553" s="79"/>
    </row>
    <row r="554" spans="1:5" s="80" customFormat="1" ht="12.75">
      <c r="A554" s="78"/>
      <c r="B554" s="78"/>
      <c r="C554" s="79"/>
      <c r="D554" s="79"/>
      <c r="E554" s="79"/>
    </row>
    <row r="555" spans="1:5" s="80" customFormat="1" ht="12.75">
      <c r="A555" s="78"/>
      <c r="B555" s="78"/>
      <c r="C555" s="79"/>
      <c r="D555" s="79"/>
      <c r="E555" s="79"/>
    </row>
    <row r="556" spans="1:5" s="80" customFormat="1" ht="12.75">
      <c r="A556" s="78"/>
      <c r="B556" s="78"/>
      <c r="C556" s="79"/>
      <c r="D556" s="79"/>
      <c r="E556" s="79"/>
    </row>
    <row r="557" spans="1:5" s="80" customFormat="1" ht="12.75">
      <c r="A557" s="78"/>
      <c r="B557" s="78"/>
      <c r="C557" s="79"/>
      <c r="D557" s="79"/>
      <c r="E557" s="79"/>
    </row>
    <row r="558" spans="1:5" s="80" customFormat="1" ht="12.75">
      <c r="A558" s="78"/>
      <c r="B558" s="78"/>
      <c r="C558" s="79"/>
      <c r="D558" s="79"/>
      <c r="E558" s="79"/>
    </row>
    <row r="559" spans="1:5" s="80" customFormat="1" ht="12.75">
      <c r="A559" s="78"/>
      <c r="B559" s="78"/>
      <c r="C559" s="79"/>
      <c r="D559" s="79"/>
      <c r="E559" s="79"/>
    </row>
    <row r="560" spans="1:5" s="80" customFormat="1" ht="12.75">
      <c r="A560" s="78"/>
      <c r="B560" s="78"/>
      <c r="C560" s="79"/>
      <c r="D560" s="79"/>
      <c r="E560" s="79"/>
    </row>
    <row r="561" spans="1:5" s="80" customFormat="1" ht="12.75">
      <c r="A561" s="78"/>
      <c r="B561" s="78"/>
      <c r="C561" s="79"/>
      <c r="D561" s="79"/>
      <c r="E561" s="79"/>
    </row>
    <row r="562" spans="1:5" s="80" customFormat="1" ht="12.75">
      <c r="A562" s="78"/>
      <c r="B562" s="78"/>
      <c r="C562" s="79"/>
      <c r="D562" s="79"/>
      <c r="E562" s="79"/>
    </row>
    <row r="563" spans="1:5" s="80" customFormat="1" ht="12.75">
      <c r="A563" s="78"/>
      <c r="B563" s="78"/>
      <c r="C563" s="79"/>
      <c r="D563" s="79"/>
      <c r="E563" s="79"/>
    </row>
    <row r="564" spans="1:5" s="80" customFormat="1" ht="12.75">
      <c r="A564" s="78"/>
      <c r="B564" s="78"/>
      <c r="C564" s="79"/>
      <c r="D564" s="79"/>
      <c r="E564" s="79"/>
    </row>
    <row r="565" spans="1:5" s="80" customFormat="1" ht="12.75">
      <c r="A565" s="78"/>
      <c r="B565" s="78"/>
      <c r="C565" s="79"/>
      <c r="D565" s="79"/>
      <c r="E565" s="79"/>
    </row>
    <row r="566" spans="1:5" s="80" customFormat="1" ht="12.75">
      <c r="A566" s="78"/>
      <c r="B566" s="78"/>
      <c r="C566" s="79"/>
      <c r="D566" s="79"/>
      <c r="E566" s="79"/>
    </row>
    <row r="567" spans="1:5" s="80" customFormat="1" ht="12.75">
      <c r="A567" s="78"/>
      <c r="B567" s="78"/>
      <c r="C567" s="79"/>
      <c r="D567" s="79"/>
      <c r="E567" s="79"/>
    </row>
    <row r="568" spans="1:5" s="80" customFormat="1" ht="12.75">
      <c r="A568" s="78"/>
      <c r="B568" s="78"/>
      <c r="C568" s="79"/>
      <c r="D568" s="79"/>
      <c r="E568" s="79"/>
    </row>
    <row r="569" spans="1:5" s="80" customFormat="1" ht="12.75">
      <c r="A569" s="78"/>
      <c r="B569" s="78"/>
      <c r="C569" s="79"/>
      <c r="D569" s="79"/>
      <c r="E569" s="79"/>
    </row>
    <row r="570" spans="1:5" s="80" customFormat="1" ht="12.75">
      <c r="A570" s="78"/>
      <c r="B570" s="78"/>
      <c r="C570" s="79"/>
      <c r="D570" s="79"/>
      <c r="E570" s="79"/>
    </row>
    <row r="571" spans="1:5" s="80" customFormat="1" ht="12.75">
      <c r="A571" s="78"/>
      <c r="B571" s="78"/>
      <c r="C571" s="79"/>
      <c r="D571" s="79"/>
      <c r="E571" s="79"/>
    </row>
    <row r="572" spans="1:5" s="80" customFormat="1" ht="12.75">
      <c r="A572" s="78"/>
      <c r="B572" s="78"/>
      <c r="C572" s="79"/>
      <c r="D572" s="79"/>
      <c r="E572" s="79"/>
    </row>
    <row r="573" spans="1:5" s="80" customFormat="1" ht="12.75">
      <c r="A573" s="78"/>
      <c r="B573" s="78"/>
      <c r="C573" s="79"/>
      <c r="D573" s="79"/>
      <c r="E573" s="79"/>
    </row>
    <row r="574" spans="1:5" s="80" customFormat="1" ht="12.75">
      <c r="A574" s="78"/>
      <c r="B574" s="78"/>
      <c r="C574" s="79"/>
      <c r="D574" s="79"/>
      <c r="E574" s="79"/>
    </row>
    <row r="575" spans="1:5" s="80" customFormat="1" ht="12.75">
      <c r="A575" s="78"/>
      <c r="B575" s="78"/>
      <c r="C575" s="79"/>
      <c r="D575" s="79"/>
      <c r="E575" s="79"/>
    </row>
    <row r="576" spans="1:5" s="80" customFormat="1" ht="12.75">
      <c r="A576" s="78"/>
      <c r="B576" s="78"/>
      <c r="C576" s="79"/>
      <c r="D576" s="79"/>
      <c r="E576" s="79"/>
    </row>
    <row r="577" spans="1:5" s="80" customFormat="1" ht="12.75">
      <c r="A577" s="78"/>
      <c r="B577" s="78"/>
      <c r="C577" s="79"/>
      <c r="D577" s="79"/>
      <c r="E577" s="79"/>
    </row>
    <row r="578" spans="1:5" s="80" customFormat="1" ht="12.75">
      <c r="A578" s="78"/>
      <c r="B578" s="78"/>
      <c r="C578" s="79"/>
      <c r="D578" s="79"/>
      <c r="E578" s="79"/>
    </row>
    <row r="579" spans="1:5" s="80" customFormat="1" ht="12.75">
      <c r="A579" s="78"/>
      <c r="B579" s="78"/>
      <c r="C579" s="79"/>
      <c r="D579" s="79"/>
      <c r="E579" s="79"/>
    </row>
    <row r="580" spans="1:5" s="80" customFormat="1" ht="12.75">
      <c r="A580" s="78"/>
      <c r="B580" s="78"/>
      <c r="C580" s="79"/>
      <c r="D580" s="79"/>
      <c r="E580" s="79"/>
    </row>
    <row r="581" spans="1:5" s="80" customFormat="1" ht="12.75">
      <c r="A581" s="78"/>
      <c r="B581" s="78"/>
      <c r="C581" s="79"/>
      <c r="D581" s="79"/>
      <c r="E581" s="79"/>
    </row>
    <row r="582" spans="1:5" s="80" customFormat="1" ht="12.75">
      <c r="A582" s="78"/>
      <c r="B582" s="78"/>
      <c r="C582" s="79"/>
      <c r="D582" s="79"/>
      <c r="E582" s="79"/>
    </row>
    <row r="583" spans="1:5" s="80" customFormat="1" ht="12.75">
      <c r="A583" s="78"/>
      <c r="B583" s="78"/>
      <c r="C583" s="79"/>
      <c r="D583" s="79"/>
      <c r="E583" s="79"/>
    </row>
    <row r="584" spans="1:5" s="80" customFormat="1" ht="12.75">
      <c r="A584" s="78"/>
      <c r="B584" s="78"/>
      <c r="C584" s="79"/>
      <c r="D584" s="79"/>
      <c r="E584" s="79"/>
    </row>
    <row r="585" spans="1:5" s="80" customFormat="1" ht="12.75">
      <c r="A585" s="78"/>
      <c r="B585" s="78"/>
      <c r="C585" s="79"/>
      <c r="D585" s="79"/>
      <c r="E585" s="79"/>
    </row>
    <row r="586" spans="1:5" s="80" customFormat="1" ht="12.75">
      <c r="A586" s="78"/>
      <c r="B586" s="78"/>
      <c r="C586" s="79"/>
      <c r="D586" s="79"/>
      <c r="E586" s="79"/>
    </row>
    <row r="587" spans="1:5" s="80" customFormat="1" ht="12.75">
      <c r="A587" s="78"/>
      <c r="B587" s="78"/>
      <c r="C587" s="79"/>
      <c r="D587" s="79"/>
      <c r="E587" s="79"/>
    </row>
    <row r="588" spans="1:5" s="80" customFormat="1" ht="12.75">
      <c r="A588" s="78"/>
      <c r="B588" s="78"/>
      <c r="C588" s="79"/>
      <c r="D588" s="79"/>
      <c r="E588" s="79"/>
    </row>
    <row r="589" spans="1:5" s="80" customFormat="1" ht="12.75">
      <c r="A589" s="78"/>
      <c r="B589" s="78"/>
      <c r="C589" s="79"/>
      <c r="D589" s="79"/>
      <c r="E589" s="79"/>
    </row>
    <row r="590" spans="1:5" s="80" customFormat="1" ht="12.75">
      <c r="A590" s="78"/>
      <c r="B590" s="78"/>
      <c r="C590" s="79"/>
      <c r="D590" s="79"/>
      <c r="E590" s="79"/>
    </row>
    <row r="591" spans="1:5" s="80" customFormat="1" ht="12.75">
      <c r="A591" s="78"/>
      <c r="B591" s="78"/>
      <c r="C591" s="79"/>
      <c r="D591" s="79"/>
      <c r="E591" s="79"/>
    </row>
    <row r="592" spans="1:5" s="80" customFormat="1" ht="12.75">
      <c r="A592" s="78"/>
      <c r="B592" s="78"/>
      <c r="C592" s="79"/>
      <c r="D592" s="79"/>
      <c r="E592" s="79"/>
    </row>
    <row r="593" spans="1:5" s="80" customFormat="1" ht="12.75">
      <c r="A593" s="78"/>
      <c r="B593" s="78"/>
      <c r="C593" s="79"/>
      <c r="D593" s="79"/>
      <c r="E593" s="79"/>
    </row>
    <row r="594" spans="1:5" s="80" customFormat="1" ht="12.75">
      <c r="A594" s="78"/>
      <c r="B594" s="78"/>
      <c r="C594" s="79"/>
      <c r="D594" s="79"/>
      <c r="E594" s="79"/>
    </row>
    <row r="595" spans="1:5" s="80" customFormat="1" ht="12.75">
      <c r="A595" s="78"/>
      <c r="B595" s="78"/>
      <c r="C595" s="79"/>
      <c r="D595" s="79"/>
      <c r="E595" s="79"/>
    </row>
    <row r="596" spans="1:5" s="80" customFormat="1" ht="12.75">
      <c r="A596" s="78"/>
      <c r="B596" s="78"/>
      <c r="C596" s="79"/>
      <c r="D596" s="79"/>
      <c r="E596" s="79"/>
    </row>
    <row r="597" spans="1:5" s="80" customFormat="1" ht="12.75">
      <c r="A597" s="78"/>
      <c r="B597" s="78"/>
      <c r="C597" s="79"/>
      <c r="D597" s="79"/>
      <c r="E597" s="79"/>
    </row>
    <row r="598" spans="1:5" s="80" customFormat="1" ht="12.75">
      <c r="A598" s="78"/>
      <c r="B598" s="78"/>
      <c r="C598" s="79"/>
      <c r="D598" s="79"/>
      <c r="E598" s="79"/>
    </row>
    <row r="599" spans="1:5" s="80" customFormat="1" ht="12.75">
      <c r="A599" s="78"/>
      <c r="B599" s="78"/>
      <c r="C599" s="79"/>
      <c r="D599" s="79"/>
      <c r="E599" s="79"/>
    </row>
    <row r="600" spans="1:5" s="80" customFormat="1" ht="12.75">
      <c r="A600" s="78"/>
      <c r="B600" s="78"/>
      <c r="C600" s="79"/>
      <c r="D600" s="79"/>
      <c r="E600" s="79"/>
    </row>
    <row r="601" spans="1:5" s="80" customFormat="1" ht="12.75">
      <c r="A601" s="78"/>
      <c r="B601" s="78"/>
      <c r="C601" s="79"/>
      <c r="D601" s="79"/>
      <c r="E601" s="79"/>
    </row>
    <row r="602" spans="1:5" s="80" customFormat="1" ht="12.75">
      <c r="A602" s="78"/>
      <c r="B602" s="78"/>
      <c r="C602" s="79"/>
      <c r="D602" s="79"/>
      <c r="E602" s="79"/>
    </row>
    <row r="603" spans="1:5" s="80" customFormat="1" ht="12.75">
      <c r="A603" s="78"/>
      <c r="B603" s="78"/>
      <c r="C603" s="79"/>
      <c r="D603" s="79"/>
      <c r="E603" s="79"/>
    </row>
    <row r="604" spans="1:5" s="80" customFormat="1" ht="12.75">
      <c r="A604" s="78"/>
      <c r="B604" s="78"/>
      <c r="C604" s="79"/>
      <c r="D604" s="79"/>
      <c r="E604" s="79"/>
    </row>
    <row r="605" spans="1:5" s="80" customFormat="1" ht="12.75">
      <c r="A605" s="78"/>
      <c r="B605" s="78"/>
      <c r="C605" s="79"/>
      <c r="D605" s="79"/>
      <c r="E605" s="79"/>
    </row>
    <row r="606" spans="1:5" s="80" customFormat="1" ht="12.75">
      <c r="A606" s="78"/>
      <c r="B606" s="78"/>
      <c r="C606" s="79"/>
      <c r="D606" s="79"/>
      <c r="E606" s="79"/>
    </row>
    <row r="607" spans="1:5" s="80" customFormat="1" ht="12.75">
      <c r="A607" s="78"/>
      <c r="B607" s="78"/>
      <c r="C607" s="79"/>
      <c r="D607" s="79"/>
      <c r="E607" s="79"/>
    </row>
    <row r="608" spans="1:5" s="80" customFormat="1" ht="12.75">
      <c r="A608" s="78"/>
      <c r="B608" s="78"/>
      <c r="C608" s="79"/>
      <c r="D608" s="79"/>
      <c r="E608" s="79"/>
    </row>
    <row r="609" spans="1:5" s="80" customFormat="1" ht="12.75">
      <c r="A609" s="78"/>
      <c r="B609" s="78"/>
      <c r="C609" s="79"/>
      <c r="D609" s="79"/>
      <c r="E609" s="79"/>
    </row>
    <row r="610" spans="1:5" s="80" customFormat="1" ht="12.75">
      <c r="A610" s="78"/>
      <c r="B610" s="78"/>
      <c r="C610" s="79"/>
      <c r="D610" s="79"/>
      <c r="E610" s="79"/>
    </row>
    <row r="611" spans="1:5" s="80" customFormat="1" ht="12.75">
      <c r="A611" s="78"/>
      <c r="B611" s="78"/>
      <c r="C611" s="79"/>
      <c r="D611" s="79"/>
      <c r="E611" s="79"/>
    </row>
    <row r="612" spans="1:5" s="80" customFormat="1" ht="12.75">
      <c r="A612" s="78"/>
      <c r="B612" s="78"/>
      <c r="C612" s="79"/>
      <c r="D612" s="79"/>
      <c r="E612" s="79"/>
    </row>
    <row r="613" spans="1:5" s="80" customFormat="1" ht="12.75">
      <c r="A613" s="78"/>
      <c r="B613" s="78"/>
      <c r="C613" s="79"/>
      <c r="D613" s="79"/>
      <c r="E613" s="79"/>
    </row>
    <row r="614" spans="1:5" s="80" customFormat="1" ht="12.75">
      <c r="A614" s="78"/>
      <c r="B614" s="78"/>
      <c r="C614" s="79"/>
      <c r="D614" s="79"/>
      <c r="E614" s="79"/>
    </row>
    <row r="615" spans="1:5" s="80" customFormat="1" ht="12.75">
      <c r="A615" s="78"/>
      <c r="B615" s="78"/>
      <c r="C615" s="79"/>
      <c r="D615" s="79"/>
      <c r="E615" s="79"/>
    </row>
    <row r="616" spans="1:5" s="80" customFormat="1" ht="12.75">
      <c r="A616" s="78"/>
      <c r="B616" s="78"/>
      <c r="C616" s="79"/>
      <c r="D616" s="79"/>
      <c r="E616" s="79"/>
    </row>
    <row r="617" spans="1:5" s="80" customFormat="1" ht="12.75">
      <c r="A617" s="78"/>
      <c r="B617" s="78"/>
      <c r="C617" s="79"/>
      <c r="D617" s="79"/>
      <c r="E617" s="79"/>
    </row>
    <row r="618" spans="1:5" s="80" customFormat="1" ht="12.75">
      <c r="A618" s="78"/>
      <c r="B618" s="78"/>
      <c r="C618" s="79"/>
      <c r="D618" s="79"/>
      <c r="E618" s="79"/>
    </row>
    <row r="619" spans="1:5" s="80" customFormat="1" ht="12.75">
      <c r="A619" s="78"/>
      <c r="B619" s="78"/>
      <c r="C619" s="79"/>
      <c r="D619" s="79"/>
      <c r="E619" s="79"/>
    </row>
    <row r="620" spans="1:5" s="80" customFormat="1" ht="12.75">
      <c r="A620" s="78"/>
      <c r="B620" s="78"/>
      <c r="C620" s="79"/>
      <c r="D620" s="79"/>
      <c r="E620" s="79"/>
    </row>
    <row r="621" spans="1:5" s="80" customFormat="1" ht="12.75">
      <c r="A621" s="78"/>
      <c r="B621" s="78"/>
      <c r="C621" s="79"/>
      <c r="D621" s="79"/>
      <c r="E621" s="79"/>
    </row>
    <row r="622" spans="1:5" s="80" customFormat="1" ht="12.75">
      <c r="A622" s="78"/>
      <c r="B622" s="78"/>
      <c r="C622" s="79"/>
      <c r="D622" s="79"/>
      <c r="E622" s="79"/>
    </row>
    <row r="623" spans="1:5" s="80" customFormat="1" ht="12.75">
      <c r="A623" s="78"/>
      <c r="B623" s="78"/>
      <c r="C623" s="79"/>
      <c r="D623" s="79"/>
      <c r="E623" s="79"/>
    </row>
    <row r="624" spans="1:5" s="80" customFormat="1" ht="12.75">
      <c r="A624" s="78"/>
      <c r="B624" s="78"/>
      <c r="C624" s="79"/>
      <c r="D624" s="79"/>
      <c r="E624" s="79"/>
    </row>
    <row r="625" spans="1:5" s="80" customFormat="1" ht="12.75">
      <c r="A625" s="78"/>
      <c r="B625" s="78"/>
      <c r="C625" s="79"/>
      <c r="D625" s="79"/>
      <c r="E625" s="79"/>
    </row>
    <row r="626" spans="1:5" s="80" customFormat="1" ht="12.75">
      <c r="A626" s="78"/>
      <c r="B626" s="78"/>
      <c r="C626" s="79"/>
      <c r="D626" s="79"/>
      <c r="E626" s="79"/>
    </row>
    <row r="627" spans="1:5" s="80" customFormat="1" ht="12.75">
      <c r="A627" s="78"/>
      <c r="B627" s="78"/>
      <c r="C627" s="79"/>
      <c r="D627" s="79"/>
      <c r="E627" s="79"/>
    </row>
    <row r="628" spans="1:5" s="80" customFormat="1" ht="12.75">
      <c r="A628" s="78"/>
      <c r="B628" s="78"/>
      <c r="C628" s="79"/>
      <c r="D628" s="79"/>
      <c r="E628" s="79"/>
    </row>
    <row r="629" spans="1:5" s="80" customFormat="1" ht="12.75">
      <c r="A629" s="78"/>
      <c r="B629" s="78"/>
      <c r="C629" s="79"/>
      <c r="D629" s="79"/>
      <c r="E629" s="79"/>
    </row>
    <row r="630" spans="1:5" s="80" customFormat="1" ht="12.75">
      <c r="A630" s="78"/>
      <c r="B630" s="78"/>
      <c r="C630" s="79"/>
      <c r="D630" s="79"/>
      <c r="E630" s="79"/>
    </row>
    <row r="631" spans="1:5" s="80" customFormat="1" ht="12.75">
      <c r="A631" s="78"/>
      <c r="B631" s="78"/>
      <c r="C631" s="79"/>
      <c r="D631" s="79"/>
      <c r="E631" s="79"/>
    </row>
    <row r="632" spans="1:5" s="80" customFormat="1" ht="12.75">
      <c r="A632" s="78"/>
      <c r="B632" s="78"/>
      <c r="C632" s="79"/>
      <c r="D632" s="79"/>
      <c r="E632" s="79"/>
    </row>
    <row r="633" spans="1:5" s="80" customFormat="1" ht="12.75">
      <c r="A633" s="78"/>
      <c r="B633" s="78"/>
      <c r="C633" s="79"/>
      <c r="D633" s="79"/>
      <c r="E633" s="79"/>
    </row>
    <row r="634" spans="1:5" s="80" customFormat="1" ht="12.75">
      <c r="A634" s="78"/>
      <c r="B634" s="78"/>
      <c r="C634" s="79"/>
      <c r="D634" s="79"/>
      <c r="E634" s="79"/>
    </row>
    <row r="635" spans="1:5" s="80" customFormat="1" ht="12.75">
      <c r="A635" s="78"/>
      <c r="B635" s="78"/>
      <c r="C635" s="79"/>
      <c r="D635" s="79"/>
      <c r="E635" s="79"/>
    </row>
    <row r="636" spans="1:5" s="80" customFormat="1" ht="12.75">
      <c r="A636" s="78"/>
      <c r="B636" s="78"/>
      <c r="C636" s="79"/>
      <c r="D636" s="79"/>
      <c r="E636" s="79"/>
    </row>
    <row r="637" spans="1:5" s="80" customFormat="1" ht="12.75">
      <c r="A637" s="78"/>
      <c r="B637" s="78"/>
      <c r="C637" s="79"/>
      <c r="D637" s="79"/>
      <c r="E637" s="79"/>
    </row>
    <row r="638" spans="1:5" s="80" customFormat="1" ht="12.75">
      <c r="A638" s="78"/>
      <c r="B638" s="78"/>
      <c r="C638" s="79"/>
      <c r="D638" s="79"/>
      <c r="E638" s="79"/>
    </row>
    <row r="639" spans="1:5" s="80" customFormat="1" ht="12.75">
      <c r="A639" s="78"/>
      <c r="B639" s="78"/>
      <c r="C639" s="79"/>
      <c r="D639" s="79"/>
      <c r="E639" s="79"/>
    </row>
    <row r="640" spans="1:5" s="80" customFormat="1" ht="12.75">
      <c r="A640" s="78"/>
      <c r="B640" s="78"/>
      <c r="C640" s="79"/>
      <c r="D640" s="79"/>
      <c r="E640" s="79"/>
    </row>
    <row r="641" spans="1:5" s="80" customFormat="1" ht="12.75">
      <c r="A641" s="78"/>
      <c r="B641" s="78"/>
      <c r="C641" s="79"/>
      <c r="D641" s="79"/>
      <c r="E641" s="79"/>
    </row>
    <row r="642" spans="1:5" s="80" customFormat="1" ht="12.75">
      <c r="A642" s="78"/>
      <c r="B642" s="78"/>
      <c r="C642" s="79"/>
      <c r="D642" s="79"/>
      <c r="E642" s="79"/>
    </row>
    <row r="643" spans="1:5" s="80" customFormat="1" ht="12.75">
      <c r="A643" s="78"/>
      <c r="B643" s="78"/>
      <c r="C643" s="79"/>
      <c r="D643" s="79"/>
      <c r="E643" s="79"/>
    </row>
    <row r="644" spans="1:5" s="80" customFormat="1" ht="12.75">
      <c r="A644" s="78"/>
      <c r="B644" s="78"/>
      <c r="C644" s="79"/>
      <c r="D644" s="79"/>
      <c r="E644" s="79"/>
    </row>
    <row r="645" spans="1:5" s="80" customFormat="1" ht="12.75">
      <c r="A645" s="78"/>
      <c r="B645" s="78"/>
      <c r="C645" s="79"/>
      <c r="D645" s="79"/>
      <c r="E645" s="79"/>
    </row>
    <row r="646" spans="1:5" s="80" customFormat="1" ht="12.75">
      <c r="A646" s="78"/>
      <c r="B646" s="78"/>
      <c r="C646" s="79"/>
      <c r="D646" s="79"/>
      <c r="E646" s="79"/>
    </row>
    <row r="647" spans="1:5" s="80" customFormat="1" ht="12.75">
      <c r="A647" s="78"/>
      <c r="B647" s="78"/>
      <c r="C647" s="79"/>
      <c r="D647" s="79"/>
      <c r="E647" s="79"/>
    </row>
    <row r="648" spans="1:5" s="80" customFormat="1" ht="12.75">
      <c r="A648" s="78"/>
      <c r="B648" s="78"/>
      <c r="C648" s="79"/>
      <c r="D648" s="79"/>
      <c r="E648" s="79"/>
    </row>
    <row r="649" spans="1:5" s="80" customFormat="1" ht="12.75">
      <c r="A649" s="78"/>
      <c r="B649" s="78"/>
      <c r="C649" s="79"/>
      <c r="D649" s="79"/>
      <c r="E649" s="79"/>
    </row>
    <row r="650" spans="1:5" s="80" customFormat="1" ht="12.75">
      <c r="A650" s="78"/>
      <c r="B650" s="78"/>
      <c r="C650" s="79"/>
      <c r="D650" s="79"/>
      <c r="E650" s="79"/>
    </row>
    <row r="651" spans="1:5" s="80" customFormat="1" ht="12.75">
      <c r="A651" s="78"/>
      <c r="B651" s="78"/>
      <c r="C651" s="79"/>
      <c r="D651" s="79"/>
      <c r="E651" s="79"/>
    </row>
    <row r="652" spans="1:5" s="80" customFormat="1" ht="12.75">
      <c r="A652" s="78"/>
      <c r="B652" s="78"/>
      <c r="C652" s="79"/>
      <c r="D652" s="79"/>
      <c r="E652" s="79"/>
    </row>
    <row r="653" spans="1:5" s="80" customFormat="1" ht="12.75">
      <c r="A653" s="78"/>
      <c r="B653" s="78"/>
      <c r="C653" s="79"/>
      <c r="D653" s="79"/>
      <c r="E653" s="79"/>
    </row>
    <row r="654" spans="1:5" s="80" customFormat="1" ht="12.75">
      <c r="A654" s="78"/>
      <c r="B654" s="78"/>
      <c r="C654" s="79"/>
      <c r="D654" s="79"/>
      <c r="E654" s="79"/>
    </row>
    <row r="655" spans="1:5" s="80" customFormat="1" ht="12.75">
      <c r="A655" s="78"/>
      <c r="B655" s="78"/>
      <c r="C655" s="79"/>
      <c r="D655" s="79"/>
      <c r="E655" s="79"/>
    </row>
    <row r="656" spans="1:5" s="80" customFormat="1" ht="12.75">
      <c r="A656" s="78"/>
      <c r="B656" s="78"/>
      <c r="C656" s="79"/>
      <c r="D656" s="79"/>
      <c r="E656" s="79"/>
    </row>
    <row r="657" spans="1:5" s="80" customFormat="1" ht="12.75">
      <c r="A657" s="78"/>
      <c r="B657" s="78"/>
      <c r="C657" s="79"/>
      <c r="D657" s="79"/>
      <c r="E657" s="79"/>
    </row>
    <row r="658" spans="1:5" s="80" customFormat="1" ht="12.75">
      <c r="A658" s="78"/>
      <c r="B658" s="78"/>
      <c r="C658" s="79"/>
      <c r="D658" s="79"/>
      <c r="E658" s="79"/>
    </row>
    <row r="659" spans="1:5" s="80" customFormat="1" ht="12.75">
      <c r="A659" s="78"/>
      <c r="B659" s="78"/>
      <c r="C659" s="79"/>
      <c r="D659" s="79"/>
      <c r="E659" s="79"/>
    </row>
    <row r="660" spans="1:5" s="80" customFormat="1" ht="12.75">
      <c r="A660" s="78"/>
      <c r="B660" s="78"/>
      <c r="C660" s="79"/>
      <c r="D660" s="79"/>
      <c r="E660" s="79"/>
    </row>
    <row r="661" spans="1:5" s="80" customFormat="1" ht="12.75">
      <c r="A661" s="78"/>
      <c r="B661" s="78"/>
      <c r="C661" s="79"/>
      <c r="D661" s="79"/>
      <c r="E661" s="79"/>
    </row>
    <row r="662" spans="1:5" s="80" customFormat="1" ht="12.75">
      <c r="A662" s="78"/>
      <c r="B662" s="78"/>
      <c r="C662" s="79"/>
      <c r="D662" s="79"/>
      <c r="E662" s="79"/>
    </row>
    <row r="663" spans="1:5" s="80" customFormat="1" ht="12.75">
      <c r="A663" s="78"/>
      <c r="B663" s="78"/>
      <c r="C663" s="79"/>
      <c r="D663" s="79"/>
      <c r="E663" s="79"/>
    </row>
    <row r="664" spans="1:5" s="80" customFormat="1" ht="12.75">
      <c r="A664" s="78"/>
      <c r="B664" s="78"/>
      <c r="C664" s="79"/>
      <c r="D664" s="79"/>
      <c r="E664" s="79"/>
    </row>
    <row r="665" spans="1:5" s="80" customFormat="1" ht="12.75">
      <c r="A665" s="78"/>
      <c r="B665" s="78"/>
      <c r="C665" s="79"/>
      <c r="D665" s="79"/>
      <c r="E665" s="79"/>
    </row>
    <row r="666" spans="1:5" s="80" customFormat="1" ht="12.75">
      <c r="A666" s="78"/>
      <c r="B666" s="78"/>
      <c r="C666" s="79"/>
      <c r="D666" s="79"/>
      <c r="E666" s="79"/>
    </row>
    <row r="667" spans="1:5" s="80" customFormat="1" ht="12.75">
      <c r="A667" s="78"/>
      <c r="B667" s="78"/>
      <c r="C667" s="79"/>
      <c r="D667" s="79"/>
      <c r="E667" s="79"/>
    </row>
    <row r="668" spans="1:5" s="80" customFormat="1" ht="12.75">
      <c r="A668" s="78"/>
      <c r="B668" s="78"/>
      <c r="C668" s="79"/>
      <c r="D668" s="79"/>
      <c r="E668" s="79"/>
    </row>
    <row r="669" spans="1:5" s="80" customFormat="1" ht="12.75">
      <c r="A669" s="78"/>
      <c r="B669" s="78"/>
      <c r="C669" s="79"/>
      <c r="D669" s="79"/>
      <c r="E669" s="79"/>
    </row>
    <row r="670" spans="1:5" s="80" customFormat="1" ht="12.75">
      <c r="A670" s="78"/>
      <c r="B670" s="78"/>
      <c r="C670" s="79"/>
      <c r="D670" s="79"/>
      <c r="E670" s="79"/>
    </row>
    <row r="671" spans="1:5" s="80" customFormat="1" ht="12.75">
      <c r="A671" s="78"/>
      <c r="B671" s="78"/>
      <c r="C671" s="79"/>
      <c r="D671" s="79"/>
      <c r="E671" s="79"/>
    </row>
    <row r="672" spans="1:5" s="80" customFormat="1" ht="12.75">
      <c r="A672" s="78"/>
      <c r="B672" s="78"/>
      <c r="C672" s="79"/>
      <c r="D672" s="79"/>
      <c r="E672" s="79"/>
    </row>
    <row r="673" spans="1:5" s="80" customFormat="1" ht="12.75">
      <c r="A673" s="78"/>
      <c r="B673" s="78"/>
      <c r="C673" s="79"/>
      <c r="D673" s="79"/>
      <c r="E673" s="79"/>
    </row>
    <row r="674" spans="1:5" s="80" customFormat="1" ht="12.75">
      <c r="A674" s="78"/>
      <c r="B674" s="78"/>
      <c r="C674" s="79"/>
      <c r="D674" s="79"/>
      <c r="E674" s="79"/>
    </row>
    <row r="675" spans="1:5" s="80" customFormat="1" ht="12.75">
      <c r="A675" s="78"/>
      <c r="B675" s="78"/>
      <c r="C675" s="79"/>
      <c r="D675" s="79"/>
      <c r="E675" s="79"/>
    </row>
    <row r="676" spans="1:5" s="80" customFormat="1" ht="12.75">
      <c r="A676" s="78"/>
      <c r="B676" s="78"/>
      <c r="C676" s="79"/>
      <c r="D676" s="79"/>
      <c r="E676" s="79"/>
    </row>
    <row r="677" spans="1:5" s="80" customFormat="1" ht="12.75">
      <c r="A677" s="78"/>
      <c r="B677" s="78"/>
      <c r="C677" s="79"/>
      <c r="D677" s="79"/>
      <c r="E677" s="79"/>
    </row>
    <row r="678" spans="1:5" s="80" customFormat="1" ht="12.75">
      <c r="A678" s="78"/>
      <c r="B678" s="78"/>
      <c r="C678" s="79"/>
      <c r="D678" s="79"/>
      <c r="E678" s="79"/>
    </row>
    <row r="679" spans="1:5" s="80" customFormat="1" ht="12.75">
      <c r="A679" s="78"/>
      <c r="B679" s="78"/>
      <c r="C679" s="79"/>
      <c r="D679" s="79"/>
      <c r="E679" s="79"/>
    </row>
    <row r="680" spans="1:5" s="80" customFormat="1" ht="12.75">
      <c r="A680" s="78"/>
      <c r="B680" s="78"/>
      <c r="C680" s="79"/>
      <c r="D680" s="79"/>
      <c r="E680" s="79"/>
    </row>
    <row r="681" spans="1:5" s="80" customFormat="1" ht="12.75">
      <c r="A681" s="78"/>
      <c r="B681" s="78"/>
      <c r="C681" s="79"/>
      <c r="D681" s="79"/>
      <c r="E681" s="79"/>
    </row>
    <row r="682" spans="1:5" s="80" customFormat="1" ht="12.75">
      <c r="A682" s="78"/>
      <c r="B682" s="78"/>
      <c r="C682" s="79"/>
      <c r="D682" s="79"/>
      <c r="E682" s="79"/>
    </row>
    <row r="683" spans="1:5" s="80" customFormat="1" ht="12.75">
      <c r="A683" s="78"/>
      <c r="B683" s="78"/>
      <c r="C683" s="79"/>
      <c r="D683" s="79"/>
      <c r="E683" s="79"/>
    </row>
    <row r="684" spans="1:5" s="80" customFormat="1" ht="12.75">
      <c r="A684" s="78"/>
      <c r="B684" s="78"/>
      <c r="C684" s="79"/>
      <c r="D684" s="79"/>
      <c r="E684" s="79"/>
    </row>
    <row r="685" spans="1:5" s="80" customFormat="1" ht="12.75">
      <c r="A685" s="78"/>
      <c r="B685" s="78"/>
      <c r="C685" s="79"/>
      <c r="D685" s="79"/>
      <c r="E685" s="79"/>
    </row>
    <row r="686" spans="1:5" s="80" customFormat="1" ht="12.75">
      <c r="A686" s="78"/>
      <c r="B686" s="78"/>
      <c r="C686" s="79"/>
      <c r="D686" s="79"/>
      <c r="E686" s="79"/>
    </row>
    <row r="687" spans="1:5" s="80" customFormat="1" ht="12.75">
      <c r="A687" s="78"/>
      <c r="B687" s="78"/>
      <c r="C687" s="79"/>
      <c r="D687" s="79"/>
      <c r="E687" s="79"/>
    </row>
    <row r="688" spans="1:5" s="80" customFormat="1" ht="12.75">
      <c r="A688" s="78"/>
      <c r="B688" s="78"/>
      <c r="C688" s="79"/>
      <c r="D688" s="79"/>
      <c r="E688" s="79"/>
    </row>
    <row r="689" spans="1:5" s="80" customFormat="1" ht="12.75">
      <c r="A689" s="78"/>
      <c r="B689" s="78"/>
      <c r="C689" s="79"/>
      <c r="D689" s="79"/>
      <c r="E689" s="79"/>
    </row>
    <row r="690" spans="1:5" s="80" customFormat="1" ht="12.75">
      <c r="A690" s="78"/>
      <c r="B690" s="78"/>
      <c r="C690" s="79"/>
      <c r="D690" s="79"/>
      <c r="E690" s="79"/>
    </row>
    <row r="691" spans="1:5" s="80" customFormat="1" ht="12.75">
      <c r="A691" s="78"/>
      <c r="B691" s="78"/>
      <c r="C691" s="79"/>
      <c r="D691" s="79"/>
      <c r="E691" s="79"/>
    </row>
    <row r="692" spans="1:5" s="80" customFormat="1" ht="12.75">
      <c r="A692" s="78"/>
      <c r="B692" s="78"/>
      <c r="C692" s="79"/>
      <c r="D692" s="79"/>
      <c r="E692" s="79"/>
    </row>
    <row r="693" spans="1:5" s="80" customFormat="1" ht="12.75">
      <c r="A693" s="78"/>
      <c r="B693" s="78"/>
      <c r="C693" s="79"/>
      <c r="D693" s="79"/>
      <c r="E693" s="79"/>
    </row>
    <row r="694" spans="1:5" s="80" customFormat="1" ht="12.75">
      <c r="A694" s="78"/>
      <c r="B694" s="78"/>
      <c r="C694" s="79"/>
      <c r="D694" s="79"/>
      <c r="E694" s="79"/>
    </row>
    <row r="695" spans="1:5" s="80" customFormat="1" ht="12.75">
      <c r="A695" s="78"/>
      <c r="B695" s="78"/>
      <c r="C695" s="79"/>
      <c r="D695" s="79"/>
      <c r="E695" s="79"/>
    </row>
    <row r="696" spans="1:5" s="80" customFormat="1" ht="12.75">
      <c r="A696" s="78"/>
      <c r="B696" s="78"/>
      <c r="C696" s="79"/>
      <c r="D696" s="79"/>
      <c r="E696" s="79"/>
    </row>
    <row r="697" spans="1:5" s="80" customFormat="1" ht="12.75">
      <c r="A697" s="78"/>
      <c r="B697" s="78"/>
      <c r="C697" s="79"/>
      <c r="D697" s="79"/>
      <c r="E697" s="79"/>
    </row>
    <row r="698" spans="1:5" s="80" customFormat="1" ht="12.75">
      <c r="A698" s="78"/>
      <c r="B698" s="78"/>
      <c r="C698" s="79"/>
      <c r="D698" s="79"/>
      <c r="E698" s="79"/>
    </row>
    <row r="699" spans="1:5" s="80" customFormat="1" ht="12.75">
      <c r="A699" s="78"/>
      <c r="B699" s="78"/>
      <c r="C699" s="79"/>
      <c r="D699" s="79"/>
      <c r="E699" s="79"/>
    </row>
    <row r="700" spans="1:5" s="80" customFormat="1" ht="12.75">
      <c r="A700" s="78"/>
      <c r="B700" s="78"/>
      <c r="C700" s="79"/>
      <c r="D700" s="79"/>
      <c r="E700" s="79"/>
    </row>
    <row r="701" spans="1:5" s="80" customFormat="1" ht="12.75">
      <c r="A701" s="78"/>
      <c r="B701" s="78"/>
      <c r="C701" s="79"/>
      <c r="D701" s="79"/>
      <c r="E701" s="79"/>
    </row>
    <row r="702" spans="1:5" s="80" customFormat="1" ht="12.75">
      <c r="A702" s="78"/>
      <c r="B702" s="78"/>
      <c r="C702" s="79"/>
      <c r="D702" s="79"/>
      <c r="E702" s="79"/>
    </row>
    <row r="703" spans="1:5" s="80" customFormat="1" ht="12.75">
      <c r="A703" s="78"/>
      <c r="B703" s="78"/>
      <c r="C703" s="79"/>
      <c r="D703" s="79"/>
      <c r="E703" s="79"/>
    </row>
    <row r="704" spans="1:5" s="80" customFormat="1" ht="12.75">
      <c r="A704" s="78"/>
      <c r="B704" s="78"/>
      <c r="C704" s="79"/>
      <c r="D704" s="79"/>
      <c r="E704" s="79"/>
    </row>
    <row r="705" spans="1:5" s="80" customFormat="1" ht="12.75">
      <c r="A705" s="78"/>
      <c r="B705" s="78"/>
      <c r="C705" s="79"/>
      <c r="D705" s="79"/>
      <c r="E705" s="79"/>
    </row>
    <row r="706" spans="1:5" s="80" customFormat="1" ht="12.75">
      <c r="A706" s="78"/>
      <c r="B706" s="78"/>
      <c r="C706" s="79"/>
      <c r="D706" s="79"/>
      <c r="E706" s="79"/>
    </row>
    <row r="707" spans="1:5" s="80" customFormat="1" ht="12.75">
      <c r="A707" s="78"/>
      <c r="B707" s="78"/>
      <c r="C707" s="79"/>
      <c r="D707" s="79"/>
      <c r="E707" s="79"/>
    </row>
    <row r="708" spans="1:5" s="80" customFormat="1" ht="12.75">
      <c r="A708" s="78"/>
      <c r="B708" s="78"/>
      <c r="C708" s="79"/>
      <c r="D708" s="79"/>
      <c r="E708" s="79"/>
    </row>
    <row r="709" spans="1:5" s="80" customFormat="1" ht="12.75">
      <c r="A709" s="78"/>
      <c r="B709" s="78"/>
      <c r="C709" s="79"/>
      <c r="D709" s="79"/>
      <c r="E709" s="79"/>
    </row>
    <row r="710" spans="1:5" s="80" customFormat="1" ht="12.75">
      <c r="A710" s="78"/>
      <c r="B710" s="78"/>
      <c r="C710" s="79"/>
      <c r="D710" s="79"/>
      <c r="E710" s="79"/>
    </row>
    <row r="711" spans="1:5" s="80" customFormat="1" ht="12.75">
      <c r="A711" s="78"/>
      <c r="B711" s="78"/>
      <c r="C711" s="79"/>
      <c r="D711" s="79"/>
      <c r="E711" s="79"/>
    </row>
    <row r="712" spans="1:5" s="80" customFormat="1" ht="12.75">
      <c r="A712" s="78"/>
      <c r="B712" s="78"/>
      <c r="C712" s="79"/>
      <c r="D712" s="79"/>
      <c r="E712" s="79"/>
    </row>
    <row r="713" spans="1:5" s="80" customFormat="1" ht="12.75">
      <c r="A713" s="78"/>
      <c r="B713" s="78"/>
      <c r="C713" s="79"/>
      <c r="D713" s="79"/>
      <c r="E713" s="79"/>
    </row>
    <row r="714" spans="1:5" s="80" customFormat="1" ht="12.75">
      <c r="A714" s="78"/>
      <c r="B714" s="78"/>
      <c r="C714" s="79"/>
      <c r="D714" s="79"/>
      <c r="E714" s="79"/>
    </row>
    <row r="715" spans="1:5" s="80" customFormat="1" ht="12.75">
      <c r="A715" s="78"/>
      <c r="B715" s="78"/>
      <c r="C715" s="79"/>
      <c r="D715" s="79"/>
      <c r="E715" s="79"/>
    </row>
    <row r="716" spans="1:5" s="80" customFormat="1" ht="12.75">
      <c r="A716" s="78"/>
      <c r="B716" s="78"/>
      <c r="C716" s="79"/>
      <c r="D716" s="79"/>
      <c r="E716" s="79"/>
    </row>
    <row r="717" spans="1:5" s="80" customFormat="1" ht="12.75">
      <c r="A717" s="78"/>
      <c r="B717" s="78"/>
      <c r="C717" s="79"/>
      <c r="D717" s="79"/>
      <c r="E717" s="79"/>
    </row>
    <row r="718" spans="1:5" s="80" customFormat="1" ht="12.75">
      <c r="A718" s="78"/>
      <c r="B718" s="78"/>
      <c r="C718" s="79"/>
      <c r="D718" s="79"/>
      <c r="E718" s="79"/>
    </row>
    <row r="719" spans="1:5" s="80" customFormat="1" ht="12.75">
      <c r="A719" s="78"/>
      <c r="B719" s="78"/>
      <c r="C719" s="79"/>
      <c r="D719" s="79"/>
      <c r="E719" s="79"/>
    </row>
    <row r="720" spans="1:5" s="80" customFormat="1" ht="12.75">
      <c r="A720" s="78"/>
      <c r="B720" s="78"/>
      <c r="C720" s="79"/>
      <c r="D720" s="79"/>
      <c r="E720" s="79"/>
    </row>
    <row r="721" spans="1:5" s="80" customFormat="1" ht="12.75">
      <c r="A721" s="78"/>
      <c r="B721" s="78"/>
      <c r="C721" s="79"/>
      <c r="D721" s="79"/>
      <c r="E721" s="79"/>
    </row>
    <row r="722" spans="1:5" s="80" customFormat="1" ht="12.75">
      <c r="A722" s="78"/>
      <c r="B722" s="78"/>
      <c r="C722" s="79"/>
      <c r="D722" s="79"/>
      <c r="E722" s="79"/>
    </row>
    <row r="723" spans="1:5" s="80" customFormat="1" ht="12.75">
      <c r="A723" s="78"/>
      <c r="B723" s="78"/>
      <c r="C723" s="79"/>
      <c r="D723" s="79"/>
      <c r="E723" s="79"/>
    </row>
    <row r="724" spans="1:5" s="80" customFormat="1" ht="12.75">
      <c r="A724" s="78"/>
      <c r="B724" s="78"/>
      <c r="C724" s="79"/>
      <c r="D724" s="79"/>
      <c r="E724" s="79"/>
    </row>
    <row r="725" spans="1:5" s="80" customFormat="1" ht="12.75">
      <c r="A725" s="78"/>
      <c r="B725" s="78"/>
      <c r="C725" s="79"/>
      <c r="D725" s="79"/>
      <c r="E725" s="79"/>
    </row>
    <row r="726" spans="1:5" s="80" customFormat="1" ht="12.75">
      <c r="A726" s="78"/>
      <c r="B726" s="78"/>
      <c r="C726" s="79"/>
      <c r="D726" s="79"/>
      <c r="E726" s="79"/>
    </row>
    <row r="727" spans="1:5" s="80" customFormat="1" ht="12.75">
      <c r="A727" s="78"/>
      <c r="B727" s="78"/>
      <c r="C727" s="79"/>
      <c r="D727" s="79"/>
      <c r="E727" s="79"/>
    </row>
    <row r="728" spans="1:5" s="80" customFormat="1" ht="12.75">
      <c r="A728" s="78"/>
      <c r="B728" s="78"/>
      <c r="C728" s="79"/>
      <c r="D728" s="79"/>
      <c r="E728" s="79"/>
    </row>
    <row r="729" spans="1:5" s="80" customFormat="1" ht="12.75">
      <c r="A729" s="78"/>
      <c r="B729" s="78"/>
      <c r="C729" s="79"/>
      <c r="D729" s="79"/>
      <c r="E729" s="79"/>
    </row>
    <row r="730" spans="1:5" s="80" customFormat="1" ht="12.75">
      <c r="A730" s="78"/>
      <c r="B730" s="78"/>
      <c r="C730" s="79"/>
      <c r="D730" s="79"/>
      <c r="E730" s="79"/>
    </row>
    <row r="731" spans="1:5" s="80" customFormat="1" ht="12.75">
      <c r="A731" s="78"/>
      <c r="B731" s="78"/>
      <c r="C731" s="79"/>
      <c r="D731" s="79"/>
      <c r="E731" s="79"/>
    </row>
    <row r="732" spans="1:5" s="80" customFormat="1" ht="12.75">
      <c r="A732" s="78"/>
      <c r="B732" s="78"/>
      <c r="C732" s="79"/>
      <c r="D732" s="79"/>
      <c r="E732" s="79"/>
    </row>
    <row r="733" spans="1:5" s="80" customFormat="1" ht="12.75">
      <c r="A733" s="78"/>
      <c r="B733" s="78"/>
      <c r="C733" s="79"/>
      <c r="D733" s="79"/>
      <c r="E733" s="79"/>
    </row>
    <row r="734" spans="1:5" s="80" customFormat="1" ht="12.75">
      <c r="A734" s="78"/>
      <c r="B734" s="78"/>
      <c r="C734" s="79"/>
      <c r="D734" s="79"/>
      <c r="E734" s="79"/>
    </row>
    <row r="735" spans="1:5" s="80" customFormat="1" ht="12.75">
      <c r="A735" s="78"/>
      <c r="B735" s="78"/>
      <c r="C735" s="79"/>
      <c r="D735" s="79"/>
      <c r="E735" s="79"/>
    </row>
    <row r="736" spans="1:5" s="80" customFormat="1" ht="12.75">
      <c r="A736" s="78"/>
      <c r="B736" s="78"/>
      <c r="C736" s="79"/>
      <c r="D736" s="79"/>
      <c r="E736" s="79"/>
    </row>
    <row r="737" spans="1:5" s="80" customFormat="1" ht="12.75">
      <c r="A737" s="78"/>
      <c r="B737" s="78"/>
      <c r="C737" s="79"/>
      <c r="D737" s="79"/>
      <c r="E737" s="79"/>
    </row>
    <row r="738" spans="1:5" s="80" customFormat="1" ht="12.75">
      <c r="A738" s="78"/>
      <c r="B738" s="78"/>
      <c r="C738" s="79"/>
      <c r="D738" s="79"/>
      <c r="E738" s="79"/>
    </row>
    <row r="739" spans="1:5" s="80" customFormat="1" ht="12.75">
      <c r="A739" s="78"/>
      <c r="B739" s="78"/>
      <c r="C739" s="79"/>
      <c r="D739" s="79"/>
      <c r="E739" s="79"/>
    </row>
    <row r="740" spans="1:5" s="80" customFormat="1" ht="12.75">
      <c r="A740" s="78"/>
      <c r="B740" s="78"/>
      <c r="C740" s="79"/>
      <c r="D740" s="79"/>
      <c r="E740" s="79"/>
    </row>
    <row r="741" spans="1:5" s="80" customFormat="1" ht="12.75">
      <c r="A741" s="78"/>
      <c r="B741" s="78"/>
      <c r="C741" s="79"/>
      <c r="D741" s="79"/>
      <c r="E741" s="79"/>
    </row>
    <row r="742" spans="1:5" s="80" customFormat="1" ht="12.75">
      <c r="A742" s="78"/>
      <c r="B742" s="78"/>
      <c r="C742" s="79"/>
      <c r="D742" s="79"/>
      <c r="E742" s="79"/>
    </row>
    <row r="743" spans="1:5" s="80" customFormat="1" ht="12.75">
      <c r="A743" s="78"/>
      <c r="B743" s="78"/>
      <c r="C743" s="79"/>
      <c r="D743" s="79"/>
      <c r="E743" s="79"/>
    </row>
    <row r="744" spans="1:5" s="80" customFormat="1" ht="12.75">
      <c r="A744" s="78"/>
      <c r="B744" s="78"/>
      <c r="C744" s="79"/>
      <c r="D744" s="79"/>
      <c r="E744" s="79"/>
    </row>
    <row r="745" spans="1:5" s="80" customFormat="1" ht="12.75">
      <c r="A745" s="78"/>
      <c r="B745" s="78"/>
      <c r="C745" s="79"/>
      <c r="D745" s="79"/>
      <c r="E745" s="79"/>
    </row>
    <row r="746" spans="1:5" s="80" customFormat="1" ht="12.75">
      <c r="A746" s="78"/>
      <c r="B746" s="78"/>
      <c r="C746" s="79"/>
      <c r="D746" s="79"/>
      <c r="E746" s="79"/>
    </row>
    <row r="747" spans="1:5" s="80" customFormat="1" ht="12.75">
      <c r="A747" s="78"/>
      <c r="B747" s="78"/>
      <c r="C747" s="79"/>
      <c r="D747" s="79"/>
      <c r="E747" s="79"/>
    </row>
    <row r="748" spans="1:5" s="80" customFormat="1" ht="12.75">
      <c r="A748" s="78"/>
      <c r="B748" s="78"/>
      <c r="C748" s="79"/>
      <c r="D748" s="79"/>
      <c r="E748" s="79"/>
    </row>
    <row r="749" spans="1:5" s="80" customFormat="1" ht="12.75">
      <c r="A749" s="78"/>
      <c r="B749" s="78"/>
      <c r="C749" s="79"/>
      <c r="D749" s="79"/>
      <c r="E749" s="79"/>
    </row>
    <row r="750" spans="1:5" s="80" customFormat="1" ht="12.75">
      <c r="A750" s="78"/>
      <c r="B750" s="78"/>
      <c r="C750" s="79"/>
      <c r="D750" s="79"/>
      <c r="E750" s="79"/>
    </row>
    <row r="751" spans="1:5" s="80" customFormat="1" ht="12.75">
      <c r="A751" s="78"/>
      <c r="B751" s="78"/>
      <c r="C751" s="79"/>
      <c r="D751" s="79"/>
      <c r="E751" s="79"/>
    </row>
    <row r="752" spans="1:5" s="80" customFormat="1" ht="12.75">
      <c r="A752" s="78"/>
      <c r="B752" s="78"/>
      <c r="C752" s="79"/>
      <c r="D752" s="79"/>
      <c r="E752" s="79"/>
    </row>
    <row r="753" spans="1:5" s="80" customFormat="1" ht="12.75">
      <c r="A753" s="78"/>
      <c r="B753" s="78"/>
      <c r="C753" s="79"/>
      <c r="D753" s="79"/>
      <c r="E753" s="79"/>
    </row>
    <row r="754" spans="1:5" s="80" customFormat="1" ht="12.75">
      <c r="A754" s="78"/>
      <c r="B754" s="78"/>
      <c r="C754" s="79"/>
      <c r="D754" s="79"/>
      <c r="E754" s="79"/>
    </row>
    <row r="755" spans="1:5" s="80" customFormat="1" ht="12.75">
      <c r="A755" s="78"/>
      <c r="B755" s="78"/>
      <c r="C755" s="79"/>
      <c r="D755" s="79"/>
      <c r="E755" s="79"/>
    </row>
    <row r="756" spans="1:5" s="80" customFormat="1" ht="12.75">
      <c r="A756" s="78"/>
      <c r="B756" s="78"/>
      <c r="C756" s="79"/>
      <c r="D756" s="79"/>
      <c r="E756" s="79"/>
    </row>
    <row r="757" spans="1:5" s="80" customFormat="1" ht="12.75">
      <c r="A757" s="78"/>
      <c r="B757" s="78"/>
      <c r="C757" s="79"/>
      <c r="D757" s="79"/>
      <c r="E757" s="79"/>
    </row>
    <row r="758" spans="1:5" s="80" customFormat="1" ht="12.75">
      <c r="A758" s="78"/>
      <c r="B758" s="78"/>
      <c r="C758" s="79"/>
      <c r="D758" s="79"/>
      <c r="E758" s="79"/>
    </row>
    <row r="759" spans="1:5" s="80" customFormat="1" ht="12.75">
      <c r="A759" s="78"/>
      <c r="B759" s="78"/>
      <c r="C759" s="79"/>
      <c r="D759" s="79"/>
      <c r="E759" s="79"/>
    </row>
    <row r="760" spans="1:5" s="80" customFormat="1" ht="12.75">
      <c r="A760" s="78"/>
      <c r="B760" s="78"/>
      <c r="C760" s="79"/>
      <c r="D760" s="79"/>
      <c r="E760" s="79"/>
    </row>
    <row r="761" spans="1:5" s="80" customFormat="1" ht="12.75">
      <c r="A761" s="78"/>
      <c r="B761" s="78"/>
      <c r="C761" s="79"/>
      <c r="D761" s="79"/>
      <c r="E761" s="79"/>
    </row>
    <row r="762" spans="1:5" s="80" customFormat="1" ht="12.75">
      <c r="A762" s="78"/>
      <c r="B762" s="78"/>
      <c r="C762" s="79"/>
      <c r="D762" s="79"/>
      <c r="E762" s="79"/>
    </row>
    <row r="763" spans="1:5" s="80" customFormat="1" ht="12.75">
      <c r="A763" s="78"/>
      <c r="B763" s="78"/>
      <c r="C763" s="79"/>
      <c r="D763" s="79"/>
      <c r="E763" s="79"/>
    </row>
    <row r="764" spans="1:5" s="80" customFormat="1" ht="12.75">
      <c r="A764" s="78"/>
      <c r="B764" s="78"/>
      <c r="C764" s="79"/>
      <c r="D764" s="79"/>
      <c r="E764" s="79"/>
    </row>
    <row r="765" spans="1:5" s="80" customFormat="1" ht="12.75">
      <c r="A765" s="78"/>
      <c r="B765" s="78"/>
      <c r="C765" s="79"/>
      <c r="D765" s="79"/>
      <c r="E765" s="79"/>
    </row>
    <row r="766" spans="1:5" s="80" customFormat="1" ht="12.75">
      <c r="A766" s="78"/>
      <c r="B766" s="78"/>
      <c r="C766" s="79"/>
      <c r="D766" s="79"/>
      <c r="E766" s="79"/>
    </row>
    <row r="767" spans="1:5" s="80" customFormat="1" ht="12.75">
      <c r="A767" s="78"/>
      <c r="B767" s="78"/>
      <c r="C767" s="79"/>
      <c r="D767" s="79"/>
      <c r="E767" s="79"/>
    </row>
    <row r="768" spans="1:5" s="80" customFormat="1" ht="12.75">
      <c r="A768" s="78"/>
      <c r="B768" s="78"/>
      <c r="C768" s="79"/>
      <c r="D768" s="79"/>
      <c r="E768" s="79"/>
    </row>
    <row r="769" spans="1:5" s="80" customFormat="1" ht="12.75">
      <c r="A769" s="78"/>
      <c r="B769" s="78"/>
      <c r="C769" s="79"/>
      <c r="D769" s="79"/>
      <c r="E769" s="79"/>
    </row>
    <row r="770" spans="1:5" s="80" customFormat="1" ht="12.75">
      <c r="A770" s="78"/>
      <c r="B770" s="78"/>
      <c r="C770" s="79"/>
      <c r="D770" s="79"/>
      <c r="E770" s="79"/>
    </row>
    <row r="771" spans="1:5" s="80" customFormat="1" ht="12.75">
      <c r="A771" s="78"/>
      <c r="B771" s="78"/>
      <c r="C771" s="79"/>
      <c r="D771" s="79"/>
      <c r="E771" s="79"/>
    </row>
    <row r="772" spans="1:5" s="80" customFormat="1" ht="12.75">
      <c r="A772" s="78"/>
      <c r="B772" s="78"/>
      <c r="C772" s="79"/>
      <c r="D772" s="79"/>
      <c r="E772" s="79"/>
    </row>
    <row r="773" spans="1:5" s="80" customFormat="1" ht="12.75">
      <c r="A773" s="78"/>
      <c r="B773" s="78"/>
      <c r="C773" s="79"/>
      <c r="D773" s="79"/>
      <c r="E773" s="79"/>
    </row>
    <row r="774" spans="1:5" s="80" customFormat="1" ht="12.75">
      <c r="A774" s="78"/>
      <c r="B774" s="78"/>
      <c r="C774" s="79"/>
      <c r="D774" s="79"/>
      <c r="E774" s="79"/>
    </row>
    <row r="775" spans="1:5" s="80" customFormat="1" ht="12.75">
      <c r="A775" s="78"/>
      <c r="B775" s="78"/>
      <c r="C775" s="79"/>
      <c r="D775" s="79"/>
      <c r="E775" s="79"/>
    </row>
    <row r="776" spans="1:5" s="80" customFormat="1" ht="12.75">
      <c r="A776" s="78"/>
      <c r="B776" s="78"/>
      <c r="C776" s="79"/>
      <c r="D776" s="79"/>
      <c r="E776" s="79"/>
    </row>
    <row r="777" spans="1:5" s="80" customFormat="1" ht="12.75">
      <c r="A777" s="78"/>
      <c r="B777" s="78"/>
      <c r="C777" s="79"/>
      <c r="D777" s="79"/>
      <c r="E777" s="79"/>
    </row>
    <row r="778" spans="1:5" s="80" customFormat="1" ht="12.75">
      <c r="A778" s="78"/>
      <c r="B778" s="78"/>
      <c r="C778" s="79"/>
      <c r="D778" s="79"/>
      <c r="E778" s="79"/>
    </row>
    <row r="779" spans="1:5" s="80" customFormat="1" ht="12.75">
      <c r="A779" s="78"/>
      <c r="B779" s="78"/>
      <c r="C779" s="79"/>
      <c r="D779" s="79"/>
      <c r="E779" s="79"/>
    </row>
    <row r="780" spans="1:5" s="80" customFormat="1" ht="12.75">
      <c r="A780" s="78"/>
      <c r="B780" s="78"/>
      <c r="C780" s="79"/>
      <c r="D780" s="79"/>
      <c r="E780" s="79"/>
    </row>
    <row r="781" spans="1:5" s="80" customFormat="1" ht="12.75">
      <c r="A781" s="78"/>
      <c r="B781" s="78"/>
      <c r="C781" s="79"/>
      <c r="D781" s="79"/>
      <c r="E781" s="79"/>
    </row>
    <row r="782" spans="1:5" s="80" customFormat="1" ht="12.75">
      <c r="A782" s="78"/>
      <c r="B782" s="78"/>
      <c r="C782" s="79"/>
      <c r="D782" s="79"/>
      <c r="E782" s="79"/>
    </row>
    <row r="783" spans="1:5" s="80" customFormat="1" ht="12.75">
      <c r="A783" s="78"/>
      <c r="B783" s="78"/>
      <c r="C783" s="79"/>
      <c r="D783" s="79"/>
      <c r="E783" s="79"/>
    </row>
    <row r="784" spans="1:5" s="80" customFormat="1" ht="12.75">
      <c r="A784" s="78"/>
      <c r="B784" s="78"/>
      <c r="C784" s="79"/>
      <c r="D784" s="79"/>
      <c r="E784" s="79"/>
    </row>
    <row r="785" spans="1:5" s="80" customFormat="1" ht="12.75">
      <c r="A785" s="78"/>
      <c r="B785" s="78"/>
      <c r="C785" s="79"/>
      <c r="D785" s="79"/>
      <c r="E785" s="79"/>
    </row>
    <row r="786" spans="1:5" s="80" customFormat="1" ht="12.75">
      <c r="A786" s="78"/>
      <c r="B786" s="78"/>
      <c r="C786" s="79"/>
      <c r="D786" s="79"/>
      <c r="E786" s="79"/>
    </row>
    <row r="787" spans="1:5" s="80" customFormat="1" ht="12.75">
      <c r="A787" s="78"/>
      <c r="B787" s="78"/>
      <c r="C787" s="79"/>
      <c r="D787" s="79"/>
      <c r="E787" s="79"/>
    </row>
    <row r="788" spans="1:5" s="80" customFormat="1" ht="12.75">
      <c r="A788" s="78"/>
      <c r="B788" s="78"/>
      <c r="C788" s="79"/>
      <c r="D788" s="79"/>
      <c r="E788" s="79"/>
    </row>
    <row r="789" spans="1:5" s="80" customFormat="1" ht="12.75">
      <c r="A789" s="78"/>
      <c r="B789" s="78"/>
      <c r="C789" s="79"/>
      <c r="D789" s="79"/>
      <c r="E789" s="79"/>
    </row>
    <row r="790" spans="1:5" s="80" customFormat="1" ht="12.75">
      <c r="A790" s="78"/>
      <c r="B790" s="78"/>
      <c r="C790" s="79"/>
      <c r="D790" s="79"/>
      <c r="E790" s="79"/>
    </row>
    <row r="791" spans="1:5" s="80" customFormat="1" ht="12.75">
      <c r="A791" s="78"/>
      <c r="B791" s="78"/>
      <c r="C791" s="79"/>
      <c r="D791" s="79"/>
      <c r="E791" s="79"/>
    </row>
    <row r="792" spans="1:5" s="80" customFormat="1" ht="12.75">
      <c r="A792" s="78"/>
      <c r="B792" s="78"/>
      <c r="C792" s="79"/>
      <c r="D792" s="79"/>
      <c r="E792" s="79"/>
    </row>
    <row r="793" spans="1:5" s="80" customFormat="1" ht="12.75">
      <c r="A793" s="78"/>
      <c r="B793" s="78"/>
      <c r="C793" s="79"/>
      <c r="D793" s="79"/>
      <c r="E793" s="79"/>
    </row>
    <row r="794" spans="1:5" s="80" customFormat="1" ht="12.75">
      <c r="A794" s="78"/>
      <c r="B794" s="78"/>
      <c r="C794" s="79"/>
      <c r="D794" s="79"/>
      <c r="E794" s="79"/>
    </row>
    <row r="795" spans="1:5" s="80" customFormat="1" ht="12.75">
      <c r="A795" s="78"/>
      <c r="B795" s="78"/>
      <c r="C795" s="79"/>
      <c r="D795" s="79"/>
      <c r="E795" s="79"/>
    </row>
    <row r="796" spans="1:5" s="80" customFormat="1" ht="12.75">
      <c r="A796" s="78"/>
      <c r="B796" s="78"/>
      <c r="C796" s="79"/>
      <c r="D796" s="79"/>
      <c r="E796" s="79"/>
    </row>
    <row r="797" spans="1:5" s="80" customFormat="1" ht="12.75">
      <c r="A797" s="78"/>
      <c r="B797" s="78"/>
      <c r="C797" s="79"/>
      <c r="D797" s="79"/>
      <c r="E797" s="79"/>
    </row>
    <row r="798" spans="1:5" s="80" customFormat="1" ht="12.75">
      <c r="A798" s="78"/>
      <c r="B798" s="78"/>
      <c r="C798" s="79"/>
      <c r="D798" s="79"/>
      <c r="E798" s="79"/>
    </row>
    <row r="799" spans="1:5" s="80" customFormat="1" ht="12.75">
      <c r="A799" s="78"/>
      <c r="B799" s="78"/>
      <c r="C799" s="79"/>
      <c r="D799" s="79"/>
      <c r="E799" s="79"/>
    </row>
    <row r="800" spans="1:5" s="80" customFormat="1" ht="12.75">
      <c r="A800" s="78"/>
      <c r="B800" s="78"/>
      <c r="C800" s="79"/>
      <c r="D800" s="79"/>
      <c r="E800" s="79"/>
    </row>
    <row r="801" spans="1:5" s="80" customFormat="1" ht="12.75">
      <c r="A801" s="78"/>
      <c r="B801" s="78"/>
      <c r="C801" s="79"/>
      <c r="D801" s="79"/>
      <c r="E801" s="79"/>
    </row>
    <row r="802" spans="1:5" s="80" customFormat="1" ht="12.75">
      <c r="A802" s="78"/>
      <c r="B802" s="78"/>
      <c r="C802" s="79"/>
      <c r="D802" s="79"/>
      <c r="E802" s="79"/>
    </row>
    <row r="803" spans="1:5" s="80" customFormat="1" ht="12.75">
      <c r="A803" s="78"/>
      <c r="B803" s="78"/>
      <c r="C803" s="79"/>
      <c r="D803" s="79"/>
      <c r="E803" s="79"/>
    </row>
    <row r="804" spans="1:5" s="80" customFormat="1" ht="12.75">
      <c r="A804" s="78"/>
      <c r="B804" s="78"/>
      <c r="C804" s="79"/>
      <c r="D804" s="79"/>
      <c r="E804" s="79"/>
    </row>
    <row r="805" spans="1:5" s="80" customFormat="1" ht="12.75">
      <c r="A805" s="78"/>
      <c r="B805" s="78"/>
      <c r="C805" s="79"/>
      <c r="D805" s="79"/>
      <c r="E805" s="79"/>
    </row>
    <row r="806" spans="1:5" s="80" customFormat="1" ht="12.75">
      <c r="A806" s="78"/>
      <c r="B806" s="78"/>
      <c r="C806" s="79"/>
      <c r="D806" s="79"/>
      <c r="E806" s="79"/>
    </row>
    <row r="807" spans="1:5" s="80" customFormat="1" ht="12.75">
      <c r="A807" s="78"/>
      <c r="B807" s="78"/>
      <c r="C807" s="79"/>
      <c r="D807" s="79"/>
      <c r="E807" s="79"/>
    </row>
    <row r="808" spans="1:5" s="80" customFormat="1" ht="12.75">
      <c r="A808" s="78"/>
      <c r="B808" s="78"/>
      <c r="C808" s="79"/>
      <c r="D808" s="79"/>
      <c r="E808" s="79"/>
    </row>
    <row r="809" spans="1:5" s="80" customFormat="1" ht="12.75">
      <c r="A809" s="78"/>
      <c r="B809" s="78"/>
      <c r="C809" s="79"/>
      <c r="D809" s="79"/>
      <c r="E809" s="79"/>
    </row>
    <row r="810" spans="1:5" s="80" customFormat="1" ht="12.75">
      <c r="A810" s="78"/>
      <c r="B810" s="78"/>
      <c r="C810" s="79"/>
      <c r="D810" s="79"/>
      <c r="E810" s="79"/>
    </row>
    <row r="811" spans="1:5" s="80" customFormat="1" ht="12.75">
      <c r="A811" s="78"/>
      <c r="B811" s="78"/>
      <c r="C811" s="79"/>
      <c r="D811" s="79"/>
      <c r="E811" s="79"/>
    </row>
    <row r="812" spans="1:5" s="80" customFormat="1" ht="12.75">
      <c r="A812" s="78"/>
      <c r="B812" s="78"/>
      <c r="C812" s="79"/>
      <c r="D812" s="79"/>
      <c r="E812" s="79"/>
    </row>
    <row r="813" spans="1:5" s="80" customFormat="1" ht="12.75">
      <c r="A813" s="78"/>
      <c r="B813" s="78"/>
      <c r="C813" s="79"/>
      <c r="D813" s="79"/>
      <c r="E813" s="79"/>
    </row>
    <row r="814" spans="1:5" s="80" customFormat="1" ht="12.75">
      <c r="A814" s="78"/>
      <c r="B814" s="78"/>
      <c r="C814" s="79"/>
      <c r="D814" s="79"/>
      <c r="E814" s="79"/>
    </row>
    <row r="815" spans="1:5" s="80" customFormat="1" ht="12.75">
      <c r="A815" s="78"/>
      <c r="B815" s="78"/>
      <c r="C815" s="79"/>
      <c r="D815" s="79"/>
      <c r="E815" s="79"/>
    </row>
    <row r="816" spans="1:5" s="80" customFormat="1" ht="12.75">
      <c r="A816" s="78"/>
      <c r="B816" s="78"/>
      <c r="C816" s="79"/>
      <c r="D816" s="79"/>
      <c r="E816" s="79"/>
    </row>
    <row r="817" spans="1:5" s="80" customFormat="1" ht="12.75">
      <c r="A817" s="78"/>
      <c r="B817" s="78"/>
      <c r="C817" s="79"/>
      <c r="D817" s="79"/>
      <c r="E817" s="79"/>
    </row>
    <row r="818" spans="1:5" s="80" customFormat="1" ht="12.75">
      <c r="A818" s="78"/>
      <c r="B818" s="78"/>
      <c r="C818" s="79"/>
      <c r="D818" s="79"/>
      <c r="E818" s="79"/>
    </row>
    <row r="819" spans="1:5" s="80" customFormat="1" ht="12.75">
      <c r="A819" s="78"/>
      <c r="B819" s="78"/>
      <c r="C819" s="79"/>
      <c r="D819" s="79"/>
      <c r="E819" s="79"/>
    </row>
    <row r="820" spans="1:5" s="80" customFormat="1" ht="12.75">
      <c r="A820" s="78"/>
      <c r="B820" s="78"/>
      <c r="C820" s="79"/>
      <c r="D820" s="79"/>
      <c r="E820" s="79"/>
    </row>
    <row r="821" spans="1:5" s="80" customFormat="1" ht="12.75">
      <c r="A821" s="78"/>
      <c r="B821" s="78"/>
      <c r="C821" s="79"/>
      <c r="D821" s="79"/>
      <c r="E821" s="79"/>
    </row>
    <row r="822" spans="1:5" s="80" customFormat="1" ht="12.75">
      <c r="A822" s="78"/>
      <c r="B822" s="78"/>
      <c r="C822" s="79"/>
      <c r="D822" s="79"/>
      <c r="E822" s="79"/>
    </row>
    <row r="823" spans="1:5" s="80" customFormat="1" ht="12.75">
      <c r="A823" s="78"/>
      <c r="B823" s="78"/>
      <c r="C823" s="79"/>
      <c r="D823" s="79"/>
      <c r="E823" s="79"/>
    </row>
    <row r="824" spans="1:5" s="80" customFormat="1" ht="12.75">
      <c r="A824" s="78"/>
      <c r="B824" s="78"/>
      <c r="C824" s="79"/>
      <c r="D824" s="79"/>
      <c r="E824" s="79"/>
    </row>
    <row r="825" spans="1:5" s="80" customFormat="1" ht="12.75">
      <c r="A825" s="78"/>
      <c r="B825" s="78"/>
      <c r="C825" s="79"/>
      <c r="D825" s="79"/>
      <c r="E825" s="79"/>
    </row>
    <row r="826" spans="1:5" s="80" customFormat="1" ht="12.75">
      <c r="A826" s="78"/>
      <c r="B826" s="78"/>
      <c r="C826" s="79"/>
      <c r="D826" s="79"/>
      <c r="E826" s="79"/>
    </row>
    <row r="827" spans="1:5" s="80" customFormat="1" ht="12.75">
      <c r="A827" s="78"/>
      <c r="B827" s="78"/>
      <c r="C827" s="79"/>
      <c r="D827" s="79"/>
      <c r="E827" s="79"/>
    </row>
    <row r="828" spans="1:5" s="80" customFormat="1" ht="12.75">
      <c r="A828" s="78"/>
      <c r="B828" s="78"/>
      <c r="C828" s="79"/>
      <c r="D828" s="79"/>
      <c r="E828" s="79"/>
    </row>
    <row r="829" spans="1:5" s="80" customFormat="1" ht="12.75">
      <c r="A829" s="78"/>
      <c r="B829" s="78"/>
      <c r="C829" s="79"/>
      <c r="D829" s="79"/>
      <c r="E829" s="79"/>
    </row>
    <row r="830" spans="1:5" s="80" customFormat="1" ht="12.75">
      <c r="A830" s="78"/>
      <c r="B830" s="78"/>
      <c r="C830" s="79"/>
      <c r="D830" s="79"/>
      <c r="E830" s="79"/>
    </row>
    <row r="831" spans="1:5" s="80" customFormat="1" ht="12.75">
      <c r="A831" s="78"/>
      <c r="B831" s="78"/>
      <c r="C831" s="79"/>
      <c r="D831" s="79"/>
      <c r="E831" s="79"/>
    </row>
    <row r="832" spans="1:5" s="80" customFormat="1" ht="12.75">
      <c r="A832" s="78"/>
      <c r="B832" s="78"/>
      <c r="C832" s="79"/>
      <c r="D832" s="79"/>
      <c r="E832" s="79"/>
    </row>
    <row r="833" spans="1:5" s="80" customFormat="1" ht="12.75">
      <c r="A833" s="78"/>
      <c r="B833" s="78"/>
      <c r="C833" s="79"/>
      <c r="D833" s="79"/>
      <c r="E833" s="79"/>
    </row>
    <row r="834" spans="1:5" s="80" customFormat="1" ht="12.75">
      <c r="A834" s="78"/>
      <c r="B834" s="78"/>
      <c r="C834" s="79"/>
      <c r="D834" s="79"/>
      <c r="E834" s="79"/>
    </row>
    <row r="835" spans="1:5" s="80" customFormat="1" ht="12.75">
      <c r="A835" s="78"/>
      <c r="B835" s="78"/>
      <c r="C835" s="79"/>
      <c r="D835" s="79"/>
      <c r="E835" s="79"/>
    </row>
    <row r="836" spans="1:5" s="80" customFormat="1" ht="12.75">
      <c r="A836" s="78"/>
      <c r="B836" s="78"/>
      <c r="C836" s="79"/>
      <c r="D836" s="79"/>
      <c r="E836" s="79"/>
    </row>
    <row r="837" spans="1:5" s="80" customFormat="1" ht="12.75">
      <c r="A837" s="78"/>
      <c r="B837" s="78"/>
      <c r="C837" s="79"/>
      <c r="D837" s="79"/>
      <c r="E837" s="79"/>
    </row>
    <row r="838" spans="1:5" s="80" customFormat="1" ht="12.75">
      <c r="A838" s="78"/>
      <c r="B838" s="78"/>
      <c r="C838" s="79"/>
      <c r="D838" s="79"/>
      <c r="E838" s="79"/>
    </row>
    <row r="839" spans="1:5" s="80" customFormat="1" ht="12.75">
      <c r="A839" s="78"/>
      <c r="B839" s="78"/>
      <c r="C839" s="79"/>
      <c r="D839" s="79"/>
      <c r="E839" s="79"/>
    </row>
    <row r="840" spans="1:5" s="80" customFormat="1" ht="12.75">
      <c r="A840" s="78"/>
      <c r="B840" s="78"/>
      <c r="C840" s="79"/>
      <c r="D840" s="79"/>
      <c r="E840" s="79"/>
    </row>
    <row r="841" spans="1:5" s="80" customFormat="1" ht="12.75">
      <c r="A841" s="78"/>
      <c r="B841" s="78"/>
      <c r="C841" s="79"/>
      <c r="D841" s="79"/>
      <c r="E841" s="79"/>
    </row>
    <row r="842" spans="1:5" s="80" customFormat="1" ht="12.75">
      <c r="A842" s="78"/>
      <c r="B842" s="78"/>
      <c r="C842" s="79"/>
      <c r="D842" s="79"/>
      <c r="E842" s="79"/>
    </row>
    <row r="843" spans="1:5" s="80" customFormat="1" ht="12.75">
      <c r="A843" s="78"/>
      <c r="B843" s="78"/>
      <c r="C843" s="79"/>
      <c r="D843" s="79"/>
      <c r="E843" s="79"/>
    </row>
    <row r="844" spans="1:5" s="80" customFormat="1" ht="12.75">
      <c r="A844" s="78"/>
      <c r="B844" s="78"/>
      <c r="C844" s="79"/>
      <c r="D844" s="79"/>
      <c r="E844" s="79"/>
    </row>
    <row r="845" spans="1:5" s="80" customFormat="1" ht="12.75">
      <c r="A845" s="78"/>
      <c r="B845" s="78"/>
      <c r="C845" s="79"/>
      <c r="D845" s="79"/>
      <c r="E845" s="79"/>
    </row>
    <row r="846" spans="1:5" s="80" customFormat="1" ht="12.75">
      <c r="A846" s="78"/>
      <c r="B846" s="78"/>
      <c r="C846" s="79"/>
      <c r="D846" s="79"/>
      <c r="E846" s="79"/>
    </row>
    <row r="847" spans="1:5" s="80" customFormat="1" ht="12.75">
      <c r="A847" s="78"/>
      <c r="B847" s="78"/>
      <c r="C847" s="79"/>
      <c r="D847" s="79"/>
      <c r="E847" s="79"/>
    </row>
    <row r="848" spans="1:5" s="80" customFormat="1" ht="12.75">
      <c r="A848" s="78"/>
      <c r="B848" s="78"/>
      <c r="C848" s="79"/>
      <c r="D848" s="79"/>
      <c r="E848" s="79"/>
    </row>
    <row r="849" spans="1:5" s="80" customFormat="1" ht="12.75">
      <c r="A849" s="78"/>
      <c r="B849" s="78"/>
      <c r="C849" s="79"/>
      <c r="D849" s="79"/>
      <c r="E849" s="79"/>
    </row>
    <row r="850" spans="1:5" s="80" customFormat="1" ht="12.75">
      <c r="A850" s="78"/>
      <c r="B850" s="78"/>
      <c r="C850" s="79"/>
      <c r="D850" s="79"/>
      <c r="E850" s="79"/>
    </row>
    <row r="851" spans="1:5" s="80" customFormat="1" ht="12.75">
      <c r="A851" s="78"/>
      <c r="B851" s="78"/>
      <c r="C851" s="79"/>
      <c r="D851" s="79"/>
      <c r="E851" s="79"/>
    </row>
    <row r="852" spans="1:5" s="80" customFormat="1" ht="12.75">
      <c r="A852" s="78"/>
      <c r="B852" s="78"/>
      <c r="C852" s="79"/>
      <c r="D852" s="79"/>
      <c r="E852" s="79"/>
    </row>
    <row r="853" spans="1:5" s="80" customFormat="1" ht="12.75">
      <c r="A853" s="78"/>
      <c r="B853" s="78"/>
      <c r="C853" s="79"/>
      <c r="D853" s="79"/>
      <c r="E853" s="79"/>
    </row>
    <row r="854" spans="1:5" s="80" customFormat="1" ht="12.75">
      <c r="A854" s="78"/>
      <c r="B854" s="78"/>
      <c r="C854" s="79"/>
      <c r="D854" s="79"/>
      <c r="E854" s="79"/>
    </row>
    <row r="855" spans="1:5" s="80" customFormat="1" ht="12.75">
      <c r="A855" s="78"/>
      <c r="B855" s="78"/>
      <c r="C855" s="79"/>
      <c r="D855" s="79"/>
      <c r="E855" s="79"/>
    </row>
    <row r="856" spans="1:5" s="80" customFormat="1" ht="12.75">
      <c r="A856" s="78"/>
      <c r="B856" s="78"/>
      <c r="C856" s="79"/>
      <c r="D856" s="79"/>
      <c r="E856" s="79"/>
    </row>
    <row r="857" spans="1:5" s="80" customFormat="1" ht="12.75">
      <c r="A857" s="78"/>
      <c r="B857" s="78"/>
      <c r="C857" s="79"/>
      <c r="D857" s="79"/>
      <c r="E857" s="79"/>
    </row>
    <row r="858" spans="1:5" s="80" customFormat="1" ht="12.75">
      <c r="A858" s="78"/>
      <c r="B858" s="78"/>
      <c r="C858" s="79"/>
      <c r="D858" s="79"/>
      <c r="E858" s="79"/>
    </row>
    <row r="859" spans="1:5" s="80" customFormat="1" ht="12.75">
      <c r="A859" s="78"/>
      <c r="B859" s="78"/>
      <c r="C859" s="79"/>
      <c r="D859" s="79"/>
      <c r="E859" s="79"/>
    </row>
    <row r="860" spans="1:5" s="80" customFormat="1" ht="12.75">
      <c r="A860" s="78"/>
      <c r="B860" s="78"/>
      <c r="C860" s="79"/>
      <c r="D860" s="79"/>
      <c r="E860" s="79"/>
    </row>
    <row r="861" spans="1:5" s="80" customFormat="1" ht="12.75">
      <c r="A861" s="78"/>
      <c r="B861" s="78"/>
      <c r="C861" s="79"/>
      <c r="D861" s="79"/>
      <c r="E861" s="79"/>
    </row>
    <row r="862" spans="1:5" s="80" customFormat="1" ht="12.75">
      <c r="A862" s="78"/>
      <c r="B862" s="78"/>
      <c r="C862" s="79"/>
      <c r="D862" s="79"/>
      <c r="E862" s="79"/>
    </row>
    <row r="863" spans="1:5" s="80" customFormat="1" ht="12.75">
      <c r="A863" s="78"/>
      <c r="B863" s="78"/>
      <c r="C863" s="79"/>
      <c r="D863" s="79"/>
      <c r="E863" s="79"/>
    </row>
    <row r="864" spans="1:5" s="80" customFormat="1" ht="12.75">
      <c r="A864" s="78"/>
      <c r="B864" s="78"/>
      <c r="C864" s="79"/>
      <c r="D864" s="79"/>
      <c r="E864" s="79"/>
    </row>
    <row r="865" spans="1:5" s="80" customFormat="1" ht="12.75">
      <c r="A865" s="78"/>
      <c r="B865" s="78"/>
      <c r="C865" s="79"/>
      <c r="D865" s="79"/>
      <c r="E865" s="79"/>
    </row>
    <row r="866" spans="1:5" s="80" customFormat="1" ht="12.75">
      <c r="A866" s="78"/>
      <c r="B866" s="78"/>
      <c r="C866" s="79"/>
      <c r="D866" s="79"/>
      <c r="E866" s="79"/>
    </row>
    <row r="867" spans="1:5" s="80" customFormat="1" ht="12.75">
      <c r="A867" s="78"/>
      <c r="B867" s="78"/>
      <c r="C867" s="79"/>
      <c r="D867" s="79"/>
      <c r="E867" s="79"/>
    </row>
    <row r="868" spans="1:5" s="80" customFormat="1" ht="12.75">
      <c r="A868" s="78"/>
      <c r="B868" s="78"/>
      <c r="C868" s="79"/>
      <c r="D868" s="79"/>
      <c r="E868" s="79"/>
    </row>
    <row r="869" spans="1:5" s="80" customFormat="1" ht="12.75">
      <c r="A869" s="78"/>
      <c r="B869" s="78"/>
      <c r="C869" s="79"/>
      <c r="D869" s="79"/>
      <c r="E869" s="79"/>
    </row>
    <row r="870" spans="1:5" s="80" customFormat="1" ht="12.75">
      <c r="A870" s="78"/>
      <c r="B870" s="78"/>
      <c r="C870" s="79"/>
      <c r="D870" s="79"/>
      <c r="E870" s="79"/>
    </row>
    <row r="871" spans="1:5" s="80" customFormat="1" ht="12.75">
      <c r="A871" s="78"/>
      <c r="B871" s="78"/>
      <c r="C871" s="79"/>
      <c r="D871" s="79"/>
      <c r="E871" s="79"/>
    </row>
    <row r="872" spans="1:5" s="80" customFormat="1" ht="12.75">
      <c r="A872" s="78"/>
      <c r="B872" s="78"/>
      <c r="C872" s="79"/>
      <c r="D872" s="79"/>
      <c r="E872" s="79"/>
    </row>
    <row r="873" spans="1:5" s="80" customFormat="1" ht="12.75">
      <c r="A873" s="78"/>
      <c r="B873" s="78"/>
      <c r="C873" s="79"/>
      <c r="D873" s="79"/>
      <c r="E873" s="79"/>
    </row>
    <row r="874" spans="1:5" s="80" customFormat="1" ht="12.75">
      <c r="A874" s="78"/>
      <c r="B874" s="78"/>
      <c r="C874" s="79"/>
      <c r="D874" s="79"/>
      <c r="E874" s="79"/>
    </row>
    <row r="875" spans="1:5" s="80" customFormat="1" ht="12.75">
      <c r="A875" s="78"/>
      <c r="B875" s="78"/>
      <c r="C875" s="79"/>
      <c r="D875" s="79"/>
      <c r="E875" s="79"/>
    </row>
    <row r="876" spans="1:5" s="80" customFormat="1" ht="12.75">
      <c r="A876" s="78"/>
      <c r="B876" s="78"/>
      <c r="C876" s="79"/>
      <c r="D876" s="79"/>
      <c r="E876" s="79"/>
    </row>
    <row r="877" spans="1:5" s="80" customFormat="1" ht="12.75">
      <c r="A877" s="78"/>
      <c r="B877" s="78"/>
      <c r="C877" s="79"/>
      <c r="D877" s="79"/>
      <c r="E877" s="79"/>
    </row>
    <row r="878" spans="1:5" s="80" customFormat="1" ht="12.75">
      <c r="A878" s="78"/>
      <c r="B878" s="78"/>
      <c r="C878" s="79"/>
      <c r="D878" s="79"/>
      <c r="E878" s="79"/>
    </row>
    <row r="879" spans="1:5" s="80" customFormat="1" ht="12.75">
      <c r="A879" s="78"/>
      <c r="B879" s="78"/>
      <c r="C879" s="79"/>
      <c r="D879" s="79"/>
      <c r="E879" s="79"/>
    </row>
    <row r="880" spans="1:5" s="80" customFormat="1" ht="12.75">
      <c r="A880" s="78"/>
      <c r="B880" s="78"/>
      <c r="C880" s="79"/>
      <c r="D880" s="79"/>
      <c r="E880" s="79"/>
    </row>
    <row r="881" spans="1:5" s="80" customFormat="1" ht="12.75">
      <c r="A881" s="78"/>
      <c r="B881" s="78"/>
      <c r="C881" s="79"/>
      <c r="D881" s="79"/>
      <c r="E881" s="79"/>
    </row>
    <row r="882" spans="1:5" s="80" customFormat="1" ht="12.75">
      <c r="A882" s="78"/>
      <c r="B882" s="78"/>
      <c r="C882" s="79"/>
      <c r="D882" s="79"/>
      <c r="E882" s="79"/>
    </row>
    <row r="883" spans="1:5" s="80" customFormat="1" ht="12.75">
      <c r="A883" s="78"/>
      <c r="B883" s="78"/>
      <c r="C883" s="79"/>
      <c r="D883" s="79"/>
      <c r="E883" s="79"/>
    </row>
    <row r="884" spans="1:5" s="80" customFormat="1" ht="12.75">
      <c r="A884" s="78"/>
      <c r="B884" s="78"/>
      <c r="C884" s="79"/>
      <c r="D884" s="79"/>
      <c r="E884" s="79"/>
    </row>
    <row r="885" spans="1:5" s="80" customFormat="1" ht="12.75">
      <c r="A885" s="78"/>
      <c r="B885" s="78"/>
      <c r="C885" s="79"/>
      <c r="D885" s="79"/>
      <c r="E885" s="79"/>
    </row>
    <row r="886" spans="1:5" s="80" customFormat="1" ht="12.75">
      <c r="A886" s="78"/>
      <c r="B886" s="78"/>
      <c r="C886" s="79"/>
      <c r="D886" s="79"/>
      <c r="E886" s="79"/>
    </row>
    <row r="887" spans="1:5" s="80" customFormat="1" ht="12.75">
      <c r="A887" s="78"/>
      <c r="B887" s="78"/>
      <c r="C887" s="79"/>
      <c r="D887" s="79"/>
      <c r="E887" s="79"/>
    </row>
    <row r="888" spans="1:5" s="80" customFormat="1" ht="12.75">
      <c r="A888" s="78"/>
      <c r="B888" s="78"/>
      <c r="C888" s="79"/>
      <c r="D888" s="79"/>
      <c r="E888" s="79"/>
    </row>
    <row r="889" spans="1:5" s="80" customFormat="1" ht="12.75">
      <c r="A889" s="78"/>
      <c r="B889" s="78"/>
      <c r="C889" s="79"/>
      <c r="D889" s="79"/>
      <c r="E889" s="79"/>
    </row>
    <row r="890" spans="1:5" s="80" customFormat="1" ht="12.75">
      <c r="A890" s="78"/>
      <c r="B890" s="78"/>
      <c r="C890" s="79"/>
      <c r="D890" s="79"/>
      <c r="E890" s="79"/>
    </row>
    <row r="891" spans="1:5" s="80" customFormat="1" ht="12.75">
      <c r="A891" s="78"/>
      <c r="B891" s="78"/>
      <c r="C891" s="79"/>
      <c r="D891" s="79"/>
      <c r="E891" s="79"/>
    </row>
    <row r="892" spans="1:5" s="80" customFormat="1" ht="12.75">
      <c r="A892" s="78"/>
      <c r="B892" s="78"/>
      <c r="C892" s="79"/>
      <c r="D892" s="79"/>
      <c r="E892" s="79"/>
    </row>
    <row r="893" spans="1:5" s="80" customFormat="1" ht="12.75">
      <c r="A893" s="78"/>
      <c r="B893" s="78"/>
      <c r="C893" s="79"/>
      <c r="D893" s="79"/>
      <c r="E893" s="79"/>
    </row>
    <row r="894" spans="1:5" s="80" customFormat="1" ht="12.75">
      <c r="A894" s="78"/>
      <c r="B894" s="78"/>
      <c r="C894" s="79"/>
      <c r="D894" s="79"/>
      <c r="E894" s="79"/>
    </row>
    <row r="895" spans="1:5" s="80" customFormat="1" ht="12.75">
      <c r="A895" s="78"/>
      <c r="B895" s="78"/>
      <c r="C895" s="79"/>
      <c r="D895" s="79"/>
      <c r="E895" s="79"/>
    </row>
    <row r="896" spans="1:5" s="80" customFormat="1" ht="12.75">
      <c r="A896" s="78"/>
      <c r="B896" s="78"/>
      <c r="C896" s="79"/>
      <c r="D896" s="79"/>
      <c r="E896" s="79"/>
    </row>
    <row r="897" spans="1:5" s="80" customFormat="1" ht="12.75">
      <c r="A897" s="78"/>
      <c r="B897" s="78"/>
      <c r="C897" s="79"/>
      <c r="D897" s="79"/>
      <c r="E897" s="79"/>
    </row>
    <row r="898" spans="1:5" s="80" customFormat="1" ht="12.75">
      <c r="A898" s="78"/>
      <c r="B898" s="78"/>
      <c r="C898" s="79"/>
      <c r="D898" s="79"/>
      <c r="E898" s="79"/>
    </row>
    <row r="899" spans="1:5" s="80" customFormat="1" ht="12.75">
      <c r="A899" s="78"/>
      <c r="B899" s="78"/>
      <c r="C899" s="79"/>
      <c r="D899" s="79"/>
      <c r="E899" s="79"/>
    </row>
    <row r="900" spans="1:5" s="80" customFormat="1" ht="12.75">
      <c r="A900" s="78"/>
      <c r="B900" s="78"/>
      <c r="C900" s="79"/>
      <c r="D900" s="79"/>
      <c r="E900" s="79"/>
    </row>
    <row r="901" spans="1:5" s="80" customFormat="1" ht="12.75">
      <c r="A901" s="78"/>
      <c r="B901" s="78"/>
      <c r="C901" s="79"/>
      <c r="D901" s="79"/>
      <c r="E901" s="79"/>
    </row>
    <row r="902" spans="1:5" s="80" customFormat="1" ht="12.75">
      <c r="A902" s="78"/>
      <c r="B902" s="78"/>
      <c r="C902" s="79"/>
      <c r="D902" s="79"/>
      <c r="E902" s="79"/>
    </row>
    <row r="903" spans="1:5" s="80" customFormat="1" ht="12.75">
      <c r="A903" s="78"/>
      <c r="B903" s="78"/>
      <c r="C903" s="79"/>
      <c r="D903" s="79"/>
      <c r="E903" s="79"/>
    </row>
    <row r="904" spans="1:5" s="80" customFormat="1" ht="12.75">
      <c r="A904" s="78"/>
      <c r="B904" s="78"/>
      <c r="C904" s="79"/>
      <c r="D904" s="79"/>
      <c r="E904" s="79"/>
    </row>
    <row r="905" spans="1:5" s="80" customFormat="1" ht="12.75">
      <c r="A905" s="78"/>
      <c r="B905" s="78"/>
      <c r="C905" s="79"/>
      <c r="D905" s="79"/>
      <c r="E905" s="79"/>
    </row>
    <row r="906" spans="1:5" s="80" customFormat="1" ht="12.75">
      <c r="A906" s="78"/>
      <c r="B906" s="78"/>
      <c r="C906" s="79"/>
      <c r="D906" s="79"/>
      <c r="E906" s="79"/>
    </row>
    <row r="907" spans="1:5" s="80" customFormat="1" ht="12.75">
      <c r="A907" s="78"/>
      <c r="B907" s="78"/>
      <c r="C907" s="79"/>
      <c r="D907" s="79"/>
      <c r="E907" s="79"/>
    </row>
    <row r="908" spans="1:5" s="80" customFormat="1" ht="12.75">
      <c r="A908" s="78"/>
      <c r="B908" s="78"/>
      <c r="C908" s="79"/>
      <c r="D908" s="79"/>
      <c r="E908" s="79"/>
    </row>
    <row r="909" spans="1:5" s="80" customFormat="1" ht="12.75">
      <c r="A909" s="78"/>
      <c r="B909" s="78"/>
      <c r="C909" s="79"/>
      <c r="D909" s="79"/>
      <c r="E909" s="79"/>
    </row>
    <row r="910" spans="1:5" s="80" customFormat="1" ht="12.75">
      <c r="A910" s="78"/>
      <c r="B910" s="78"/>
      <c r="C910" s="79"/>
      <c r="D910" s="79"/>
      <c r="E910" s="79"/>
    </row>
    <row r="911" spans="1:5" s="80" customFormat="1" ht="12.75">
      <c r="A911" s="78"/>
      <c r="B911" s="78"/>
      <c r="C911" s="79"/>
      <c r="D911" s="79"/>
      <c r="E911" s="79"/>
    </row>
    <row r="912" spans="1:5" s="80" customFormat="1" ht="12.75">
      <c r="A912" s="78"/>
      <c r="B912" s="78"/>
      <c r="C912" s="79"/>
      <c r="D912" s="79"/>
      <c r="E912" s="79"/>
    </row>
    <row r="913" spans="1:5" s="80" customFormat="1" ht="12.75">
      <c r="A913" s="78"/>
      <c r="B913" s="78"/>
      <c r="C913" s="79"/>
      <c r="D913" s="79"/>
      <c r="E913" s="79"/>
    </row>
    <row r="914" spans="1:5" s="80" customFormat="1" ht="12.75">
      <c r="A914" s="78"/>
      <c r="B914" s="78"/>
      <c r="C914" s="79"/>
      <c r="D914" s="79"/>
      <c r="E914" s="79"/>
    </row>
    <row r="915" spans="1:5" s="80" customFormat="1" ht="12.75">
      <c r="A915" s="78"/>
      <c r="B915" s="78"/>
      <c r="C915" s="79"/>
      <c r="D915" s="79"/>
      <c r="E915" s="79"/>
    </row>
    <row r="916" spans="1:5" s="80" customFormat="1" ht="12.75">
      <c r="A916" s="78"/>
      <c r="B916" s="78"/>
      <c r="C916" s="79"/>
      <c r="D916" s="79"/>
      <c r="E916" s="79"/>
    </row>
    <row r="917" spans="1:5" s="80" customFormat="1" ht="12.75">
      <c r="A917" s="78"/>
      <c r="B917" s="78"/>
      <c r="C917" s="79"/>
      <c r="D917" s="79"/>
      <c r="E917" s="79"/>
    </row>
    <row r="918" spans="1:5" s="80" customFormat="1" ht="12.75">
      <c r="A918" s="78"/>
      <c r="B918" s="78"/>
      <c r="C918" s="79"/>
      <c r="D918" s="79"/>
      <c r="E918" s="79"/>
    </row>
    <row r="919" spans="1:5" s="80" customFormat="1" ht="12.75">
      <c r="A919" s="78"/>
      <c r="B919" s="78"/>
      <c r="C919" s="79"/>
      <c r="D919" s="79"/>
      <c r="E919" s="79"/>
    </row>
    <row r="920" spans="1:5" s="80" customFormat="1" ht="12.75">
      <c r="A920" s="78"/>
      <c r="B920" s="78"/>
      <c r="C920" s="79"/>
      <c r="D920" s="79"/>
      <c r="E920" s="79"/>
    </row>
    <row r="921" spans="1:5" s="80" customFormat="1" ht="12.75">
      <c r="A921" s="78"/>
      <c r="B921" s="78"/>
      <c r="C921" s="79"/>
      <c r="D921" s="79"/>
      <c r="E921" s="79"/>
    </row>
    <row r="922" spans="1:5" s="80" customFormat="1" ht="12.75">
      <c r="A922" s="78"/>
      <c r="B922" s="78"/>
      <c r="C922" s="79"/>
      <c r="D922" s="79"/>
      <c r="E922" s="79"/>
    </row>
    <row r="923" spans="1:5" s="80" customFormat="1" ht="12.75">
      <c r="A923" s="78"/>
      <c r="B923" s="78"/>
      <c r="C923" s="79"/>
      <c r="D923" s="79"/>
      <c r="E923" s="79"/>
    </row>
    <row r="924" spans="1:5" s="80" customFormat="1" ht="12.75">
      <c r="A924" s="78"/>
      <c r="B924" s="78"/>
      <c r="C924" s="79"/>
      <c r="D924" s="79"/>
      <c r="E924" s="79"/>
    </row>
    <row r="925" spans="1:5" s="80" customFormat="1" ht="12.75">
      <c r="A925" s="78"/>
      <c r="B925" s="78"/>
      <c r="C925" s="79"/>
      <c r="D925" s="79"/>
      <c r="E925" s="79"/>
    </row>
    <row r="926" spans="1:5" s="80" customFormat="1" ht="12.75">
      <c r="A926" s="78"/>
      <c r="B926" s="78"/>
      <c r="C926" s="79"/>
      <c r="D926" s="79"/>
      <c r="E926" s="79"/>
    </row>
    <row r="927" spans="1:5" s="80" customFormat="1" ht="12.75">
      <c r="A927" s="78"/>
      <c r="B927" s="78"/>
      <c r="C927" s="79"/>
      <c r="D927" s="79"/>
      <c r="E927" s="79"/>
    </row>
    <row r="928" spans="1:5" s="80" customFormat="1" ht="12.75">
      <c r="A928" s="78"/>
      <c r="B928" s="78"/>
      <c r="C928" s="79"/>
      <c r="D928" s="79"/>
      <c r="E928" s="79"/>
    </row>
    <row r="929" spans="1:5" s="80" customFormat="1" ht="12.75">
      <c r="A929" s="78"/>
      <c r="B929" s="78"/>
      <c r="C929" s="79"/>
      <c r="D929" s="79"/>
      <c r="E929" s="79"/>
    </row>
    <row r="930" spans="1:5" s="80" customFormat="1" ht="12.75">
      <c r="A930" s="78"/>
      <c r="B930" s="78"/>
      <c r="C930" s="79"/>
      <c r="D930" s="79"/>
      <c r="E930" s="79"/>
    </row>
    <row r="931" spans="1:5" s="80" customFormat="1" ht="12.75">
      <c r="A931" s="78"/>
      <c r="B931" s="78"/>
      <c r="C931" s="79"/>
      <c r="D931" s="79"/>
      <c r="E931" s="79"/>
    </row>
    <row r="932" spans="1:5" s="80" customFormat="1" ht="12.75">
      <c r="A932" s="78"/>
      <c r="B932" s="78"/>
      <c r="C932" s="79"/>
      <c r="D932" s="79"/>
      <c r="E932" s="79"/>
    </row>
    <row r="933" spans="1:5" s="80" customFormat="1" ht="12.75">
      <c r="A933" s="78"/>
      <c r="B933" s="78"/>
      <c r="C933" s="79"/>
      <c r="D933" s="79"/>
      <c r="E933" s="79"/>
    </row>
    <row r="934" spans="1:5" s="80" customFormat="1" ht="12.75">
      <c r="A934" s="78"/>
      <c r="B934" s="78"/>
      <c r="C934" s="79"/>
      <c r="D934" s="79"/>
      <c r="E934" s="79"/>
    </row>
    <row r="935" spans="1:5" s="80" customFormat="1" ht="12.75">
      <c r="A935" s="78"/>
      <c r="B935" s="78"/>
      <c r="C935" s="79"/>
      <c r="D935" s="79"/>
      <c r="E935" s="79"/>
    </row>
    <row r="936" spans="1:5" s="80" customFormat="1" ht="12.75">
      <c r="A936" s="78"/>
      <c r="B936" s="78"/>
      <c r="C936" s="79"/>
      <c r="D936" s="79"/>
      <c r="E936" s="79"/>
    </row>
    <row r="937" spans="1:5" s="80" customFormat="1" ht="12.75">
      <c r="A937" s="78"/>
      <c r="B937" s="78"/>
      <c r="C937" s="79"/>
      <c r="D937" s="79"/>
      <c r="E937" s="79"/>
    </row>
    <row r="938" spans="1:5" s="80" customFormat="1" ht="12.75">
      <c r="A938" s="78"/>
      <c r="B938" s="78"/>
      <c r="C938" s="79"/>
      <c r="D938" s="79"/>
      <c r="E938" s="79"/>
    </row>
    <row r="939" spans="1:5" s="80" customFormat="1" ht="12.75">
      <c r="A939" s="78"/>
      <c r="B939" s="78"/>
      <c r="C939" s="79"/>
      <c r="D939" s="79"/>
      <c r="E939" s="79"/>
    </row>
    <row r="940" spans="1:5" s="80" customFormat="1" ht="12.75">
      <c r="A940" s="78"/>
      <c r="B940" s="78"/>
      <c r="C940" s="79"/>
      <c r="D940" s="79"/>
      <c r="E940" s="79"/>
    </row>
    <row r="941" spans="1:5" s="80" customFormat="1" ht="12.75">
      <c r="A941" s="78"/>
      <c r="B941" s="78"/>
      <c r="C941" s="79"/>
      <c r="D941" s="79"/>
      <c r="E941" s="79"/>
    </row>
    <row r="942" spans="1:5" s="80" customFormat="1" ht="12.75">
      <c r="A942" s="78"/>
      <c r="B942" s="78"/>
      <c r="C942" s="79"/>
      <c r="D942" s="79"/>
      <c r="E942" s="79"/>
    </row>
    <row r="943" spans="1:5" s="80" customFormat="1" ht="12.75">
      <c r="A943" s="78"/>
      <c r="B943" s="78"/>
      <c r="C943" s="79"/>
      <c r="D943" s="79"/>
      <c r="E943" s="79"/>
    </row>
    <row r="944" spans="1:5" s="80" customFormat="1" ht="12.75">
      <c r="A944" s="78"/>
      <c r="B944" s="78"/>
      <c r="C944" s="79"/>
      <c r="D944" s="79"/>
      <c r="E944" s="79"/>
    </row>
    <row r="945" spans="1:5" s="80" customFormat="1" ht="12.75">
      <c r="A945" s="78"/>
      <c r="B945" s="78"/>
      <c r="C945" s="79"/>
      <c r="D945" s="79"/>
      <c r="E945" s="79"/>
    </row>
    <row r="946" spans="1:5" s="80" customFormat="1" ht="12.75">
      <c r="A946" s="78"/>
      <c r="B946" s="78"/>
      <c r="C946" s="79"/>
      <c r="D946" s="79"/>
      <c r="E946" s="79"/>
    </row>
    <row r="947" spans="1:5" s="80" customFormat="1" ht="12.75">
      <c r="A947" s="78"/>
      <c r="B947" s="78"/>
      <c r="C947" s="79"/>
      <c r="D947" s="79"/>
      <c r="E947" s="79"/>
    </row>
    <row r="948" spans="1:5" s="80" customFormat="1" ht="12.75">
      <c r="A948" s="78"/>
      <c r="B948" s="78"/>
      <c r="C948" s="79"/>
      <c r="D948" s="79"/>
      <c r="E948" s="79"/>
    </row>
    <row r="949" spans="1:5" s="80" customFormat="1" ht="12.75">
      <c r="A949" s="78"/>
      <c r="B949" s="78"/>
      <c r="C949" s="79"/>
      <c r="D949" s="79"/>
      <c r="E949" s="79"/>
    </row>
    <row r="950" spans="1:5" s="80" customFormat="1" ht="12.75">
      <c r="A950" s="78"/>
      <c r="B950" s="78"/>
      <c r="C950" s="79"/>
      <c r="D950" s="79"/>
      <c r="E950" s="79"/>
    </row>
    <row r="951" spans="1:5" s="80" customFormat="1" ht="12.75">
      <c r="A951" s="78"/>
      <c r="B951" s="78"/>
      <c r="C951" s="79"/>
      <c r="D951" s="79"/>
      <c r="E951" s="79"/>
    </row>
    <row r="952" spans="1:5" s="80" customFormat="1" ht="12.75">
      <c r="A952" s="78"/>
      <c r="B952" s="78"/>
      <c r="C952" s="79"/>
      <c r="D952" s="79"/>
      <c r="E952" s="79"/>
    </row>
    <row r="953" spans="1:5" s="80" customFormat="1" ht="12.75">
      <c r="A953" s="78"/>
      <c r="B953" s="78"/>
      <c r="C953" s="79"/>
      <c r="D953" s="79"/>
      <c r="E953" s="79"/>
    </row>
    <row r="954" spans="1:5" s="80" customFormat="1" ht="12.75">
      <c r="A954" s="78"/>
      <c r="B954" s="78"/>
      <c r="C954" s="79"/>
      <c r="D954" s="79"/>
      <c r="E954" s="79"/>
    </row>
    <row r="955" spans="1:5" s="80" customFormat="1" ht="12.75">
      <c r="A955" s="78"/>
      <c r="B955" s="78"/>
      <c r="C955" s="79"/>
      <c r="D955" s="79"/>
      <c r="E955" s="79"/>
    </row>
    <row r="956" spans="1:5" s="80" customFormat="1" ht="12.75">
      <c r="A956" s="78"/>
      <c r="B956" s="78"/>
      <c r="C956" s="79"/>
      <c r="D956" s="79"/>
      <c r="E956" s="79"/>
    </row>
    <row r="957" spans="1:5" s="80" customFormat="1" ht="12.75">
      <c r="A957" s="78"/>
      <c r="B957" s="78"/>
      <c r="C957" s="79"/>
      <c r="D957" s="79"/>
      <c r="E957" s="79"/>
    </row>
    <row r="958" spans="1:5" s="80" customFormat="1" ht="12.75">
      <c r="A958" s="78"/>
      <c r="B958" s="78"/>
      <c r="C958" s="79"/>
      <c r="D958" s="79"/>
      <c r="E958" s="79"/>
    </row>
    <row r="959" spans="1:5" s="80" customFormat="1" ht="12.75">
      <c r="A959" s="78"/>
      <c r="B959" s="78"/>
      <c r="C959" s="79"/>
      <c r="D959" s="79"/>
      <c r="E959" s="79"/>
    </row>
    <row r="960" spans="1:5" s="80" customFormat="1" ht="12.75">
      <c r="A960" s="78"/>
      <c r="B960" s="78"/>
      <c r="C960" s="79"/>
      <c r="D960" s="79"/>
      <c r="E960" s="79"/>
    </row>
    <row r="961" spans="1:5" s="80" customFormat="1" ht="12.75">
      <c r="A961" s="78"/>
      <c r="B961" s="78"/>
      <c r="C961" s="79"/>
      <c r="D961" s="79"/>
      <c r="E961" s="79"/>
    </row>
    <row r="962" spans="1:5" s="80" customFormat="1" ht="12.75">
      <c r="A962" s="78"/>
      <c r="B962" s="78"/>
      <c r="C962" s="79"/>
      <c r="D962" s="79"/>
      <c r="E962" s="79"/>
    </row>
    <row r="963" spans="1:5" s="80" customFormat="1" ht="12.75">
      <c r="A963" s="78"/>
      <c r="B963" s="78"/>
      <c r="C963" s="79"/>
      <c r="D963" s="79"/>
      <c r="E963" s="79"/>
    </row>
    <row r="964" spans="1:5" s="80" customFormat="1" ht="12.75">
      <c r="A964" s="78"/>
      <c r="B964" s="78"/>
      <c r="C964" s="79"/>
      <c r="D964" s="79"/>
      <c r="E964" s="79"/>
    </row>
    <row r="965" spans="1:5" s="80" customFormat="1" ht="12.75">
      <c r="A965" s="78"/>
      <c r="B965" s="78"/>
      <c r="C965" s="79"/>
      <c r="D965" s="79"/>
      <c r="E965" s="79"/>
    </row>
    <row r="966" spans="1:5" s="80" customFormat="1" ht="12.75">
      <c r="A966" s="78"/>
      <c r="B966" s="78"/>
      <c r="C966" s="79"/>
      <c r="D966" s="79"/>
      <c r="E966" s="79"/>
    </row>
    <row r="967" spans="1:5" s="80" customFormat="1" ht="12.75">
      <c r="A967" s="78"/>
      <c r="B967" s="78"/>
      <c r="C967" s="79"/>
      <c r="D967" s="79"/>
      <c r="E967" s="79"/>
    </row>
    <row r="968" spans="1:5" s="80" customFormat="1" ht="12.75">
      <c r="A968" s="78"/>
      <c r="B968" s="78"/>
      <c r="C968" s="79"/>
      <c r="D968" s="79"/>
      <c r="E968" s="79"/>
    </row>
    <row r="969" spans="1:5" s="80" customFormat="1" ht="12.75">
      <c r="A969" s="78"/>
      <c r="B969" s="78"/>
      <c r="C969" s="79"/>
      <c r="D969" s="79"/>
      <c r="E969" s="79"/>
    </row>
    <row r="970" spans="1:5" s="80" customFormat="1" ht="12.75">
      <c r="A970" s="78"/>
      <c r="B970" s="78"/>
      <c r="C970" s="79"/>
      <c r="D970" s="79"/>
      <c r="E970" s="79"/>
    </row>
    <row r="971" spans="1:5" s="80" customFormat="1" ht="12.75">
      <c r="A971" s="78"/>
      <c r="B971" s="78"/>
      <c r="C971" s="79"/>
      <c r="D971" s="79"/>
      <c r="E971" s="79"/>
    </row>
    <row r="972" spans="1:5" s="80" customFormat="1" ht="12.75">
      <c r="A972" s="78"/>
      <c r="B972" s="78"/>
      <c r="C972" s="79"/>
      <c r="D972" s="79"/>
      <c r="E972" s="79"/>
    </row>
    <row r="973" spans="1:5" s="80" customFormat="1" ht="12.75">
      <c r="A973" s="78"/>
      <c r="B973" s="78"/>
      <c r="C973" s="79"/>
      <c r="D973" s="79"/>
      <c r="E973" s="79"/>
    </row>
    <row r="974" spans="1:5" s="80" customFormat="1" ht="12.75">
      <c r="A974" s="78"/>
      <c r="B974" s="78"/>
      <c r="C974" s="79"/>
      <c r="D974" s="79"/>
      <c r="E974" s="79"/>
    </row>
    <row r="975" spans="1:5" s="80" customFormat="1" ht="12.75">
      <c r="A975" s="78"/>
      <c r="B975" s="78"/>
      <c r="C975" s="79"/>
      <c r="D975" s="79"/>
      <c r="E975" s="79"/>
    </row>
    <row r="976" spans="1:5" s="80" customFormat="1" ht="12.75">
      <c r="A976" s="78"/>
      <c r="B976" s="78"/>
      <c r="C976" s="79"/>
      <c r="D976" s="79"/>
      <c r="E976" s="79"/>
    </row>
    <row r="977" spans="1:5" s="80" customFormat="1" ht="12.75">
      <c r="A977" s="78"/>
      <c r="B977" s="78"/>
      <c r="C977" s="79"/>
      <c r="D977" s="79"/>
      <c r="E977" s="79"/>
    </row>
    <row r="978" spans="1:5" s="80" customFormat="1" ht="12.75">
      <c r="A978" s="78"/>
      <c r="B978" s="78"/>
      <c r="C978" s="79"/>
      <c r="D978" s="79"/>
      <c r="E978" s="79"/>
    </row>
    <row r="979" spans="1:5" s="80" customFormat="1" ht="12.75">
      <c r="A979" s="78"/>
      <c r="B979" s="78"/>
      <c r="C979" s="79"/>
      <c r="D979" s="79"/>
      <c r="E979" s="79"/>
    </row>
    <row r="980" spans="1:5" s="80" customFormat="1" ht="12.75">
      <c r="A980" s="78"/>
      <c r="B980" s="78"/>
      <c r="C980" s="79"/>
      <c r="D980" s="79"/>
      <c r="E980" s="79"/>
    </row>
    <row r="981" spans="1:5" s="80" customFormat="1" ht="12.75">
      <c r="A981" s="78"/>
      <c r="B981" s="78"/>
      <c r="C981" s="79"/>
      <c r="D981" s="79"/>
      <c r="E981" s="79"/>
    </row>
    <row r="982" spans="1:5" s="80" customFormat="1" ht="12.75">
      <c r="A982" s="78"/>
      <c r="B982" s="78"/>
      <c r="C982" s="79"/>
      <c r="D982" s="79"/>
      <c r="E982" s="79"/>
    </row>
    <row r="983" spans="1:5" s="80" customFormat="1" ht="12.75">
      <c r="A983" s="78"/>
      <c r="B983" s="78"/>
      <c r="C983" s="79"/>
      <c r="D983" s="79"/>
      <c r="E983" s="79"/>
    </row>
    <row r="984" spans="1:5" s="80" customFormat="1" ht="12.75">
      <c r="A984" s="78"/>
      <c r="B984" s="78"/>
      <c r="C984" s="79"/>
      <c r="D984" s="79"/>
      <c r="E984" s="79"/>
    </row>
    <row r="985" spans="1:5" s="80" customFormat="1" ht="12.75">
      <c r="A985" s="78"/>
      <c r="B985" s="78"/>
      <c r="C985" s="79"/>
      <c r="D985" s="79"/>
      <c r="E985" s="79"/>
    </row>
    <row r="986" spans="1:5" s="80" customFormat="1" ht="12.75">
      <c r="A986" s="78"/>
      <c r="B986" s="78"/>
      <c r="C986" s="79"/>
      <c r="D986" s="79"/>
      <c r="E986" s="79"/>
    </row>
    <row r="987" spans="1:5" s="80" customFormat="1" ht="12.75">
      <c r="A987" s="78"/>
      <c r="B987" s="78"/>
      <c r="C987" s="79"/>
      <c r="D987" s="79"/>
      <c r="E987" s="79"/>
    </row>
    <row r="988" spans="1:5" s="80" customFormat="1" ht="12.75">
      <c r="A988" s="78"/>
      <c r="B988" s="78"/>
      <c r="C988" s="79"/>
      <c r="D988" s="79"/>
      <c r="E988" s="79"/>
    </row>
    <row r="989" spans="1:5" s="80" customFormat="1" ht="12.75">
      <c r="A989" s="78"/>
      <c r="B989" s="78"/>
      <c r="C989" s="79"/>
      <c r="D989" s="79"/>
      <c r="E989" s="79"/>
    </row>
    <row r="990" spans="1:5" s="80" customFormat="1" ht="12.75">
      <c r="A990" s="78"/>
      <c r="B990" s="78"/>
      <c r="C990" s="79"/>
      <c r="D990" s="79"/>
      <c r="E990" s="79"/>
    </row>
    <row r="991" spans="1:5" s="80" customFormat="1" ht="12.75">
      <c r="A991" s="78"/>
      <c r="B991" s="78"/>
      <c r="C991" s="79"/>
      <c r="D991" s="79"/>
      <c r="E991" s="79"/>
    </row>
    <row r="992" spans="1:5" s="80" customFormat="1" ht="12.75">
      <c r="A992" s="78"/>
      <c r="B992" s="78"/>
      <c r="C992" s="79"/>
      <c r="D992" s="79"/>
      <c r="E992" s="79"/>
    </row>
    <row r="993" spans="1:5" s="80" customFormat="1" ht="12.75">
      <c r="A993" s="78"/>
      <c r="B993" s="78"/>
      <c r="C993" s="79"/>
      <c r="D993" s="79"/>
      <c r="E993" s="79"/>
    </row>
    <row r="994" spans="1:5" s="80" customFormat="1" ht="12.75">
      <c r="A994" s="78"/>
      <c r="B994" s="78"/>
      <c r="C994" s="79"/>
      <c r="D994" s="79"/>
      <c r="E994" s="79"/>
    </row>
    <row r="995" spans="1:5" s="80" customFormat="1" ht="12.75">
      <c r="A995" s="78"/>
      <c r="B995" s="78"/>
      <c r="C995" s="79"/>
      <c r="D995" s="79"/>
      <c r="E995" s="79"/>
    </row>
    <row r="996" spans="1:5" s="80" customFormat="1" ht="12.75">
      <c r="A996" s="78"/>
      <c r="B996" s="78"/>
      <c r="C996" s="79"/>
      <c r="D996" s="79"/>
      <c r="E996" s="79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50"/>
  <sheetViews>
    <sheetView zoomScalePageLayoutView="0" workbookViewId="0" topLeftCell="C1">
      <selection activeCell="E2" sqref="E2"/>
    </sheetView>
  </sheetViews>
  <sheetFormatPr defaultColWidth="9.00390625" defaultRowHeight="12.75"/>
  <cols>
    <col min="1" max="1" width="16.375" style="3" customWidth="1"/>
    <col min="2" max="2" width="30.25390625" style="3" customWidth="1"/>
    <col min="3" max="3" width="14.625" style="3" customWidth="1"/>
    <col min="4" max="4" width="19.375" style="3" customWidth="1"/>
    <col min="5" max="5" width="15.25390625" style="3" customWidth="1"/>
  </cols>
  <sheetData>
    <row r="1" spans="1:5" ht="12.75">
      <c r="A1" s="3" t="s">
        <v>19</v>
      </c>
      <c r="B1" s="3" t="s">
        <v>20</v>
      </c>
      <c r="D1" s="3" t="s">
        <v>19</v>
      </c>
      <c r="E1" s="3" t="s">
        <v>7</v>
      </c>
    </row>
    <row r="2" spans="1:8" ht="15.75">
      <c r="A2" s="3">
        <f>IF(аудитории!A2&lt;&gt;"",аудитории!A2,"")</f>
        <v>1</v>
      </c>
      <c r="B2" s="3">
        <f>IF(A2&lt;&gt;"",'организаторы-распределение'!A2,"")</f>
        <v>12</v>
      </c>
      <c r="D2" s="3">
        <f>IF(аудитории!A2&lt;&gt;"",аудитории!A2,"")</f>
        <v>1</v>
      </c>
      <c r="E2" s="3">
        <f>IF(D2&lt;&gt;"",'организаторы-распределение'!F2,"")</f>
        <v>11</v>
      </c>
      <c r="G2" s="38" t="e">
        <f>IF('5-ППЭ'!$F$6=аудитории!$G$5,IF(LOOKUP('5-ППЭ'!A14,'ученики-распределение'!$H$2:$H$400,'ученики-распределение'!$F$2:$F$400)=аудитории!$G$5,LOOKUP('5-ППЭ'!A14,'ученики-распределение'!$H$2:$H$400,'ученики-распределение'!$E$2:$E$400),""),IF(LOOKUP('5-ППЭ'!A14,'ученики-распределение'!$H$2:$H$400,'ученики-распределение'!$F$2:$F$400)=аудитории!$G$5,LOOKUP('5-ППЭ'!A14,'ученики-распределение'!$H$2:$H$400,'ученики-распределение'!$E$2:$E$400)-аудитории!$G$5+'5-ППЭ'!$F$6,LOOKUP('5-ППЭ'!A14,'ученики-распределение'!$H$2:$H$400,'ученики-распределение'!$E$2:$E$400)-аудитории!$G$5+1+'5-ППЭ'!$F$6))</f>
        <v>#N/A</v>
      </c>
      <c r="H2" s="52">
        <f>LOOKUP('6-ППЭ'!$E$7,'ученики-распределение'!$B$2:$B$500,'ученики-распределение'!$E$2:$E$500)-LOOKUP('6-ППЭ'!$E$7,ученики!$J$11:$J$45,ученики!$K$11:$K$45)+'6-ППЭ'!$A10</f>
        <v>1</v>
      </c>
    </row>
    <row r="3" spans="1:8" ht="15.75">
      <c r="A3" s="3">
        <f>IF(аудитории!A3&lt;&gt;"",аудитории!A3,"")</f>
        <v>2</v>
      </c>
      <c r="B3" s="3">
        <f>IF(A3&lt;&gt;"",'организаторы-распределение'!A3,"")</f>
        <v>7</v>
      </c>
      <c r="D3" s="3">
        <f>IF(аудитории!A3&lt;&gt;"",аудитории!A3,"")</f>
        <v>2</v>
      </c>
      <c r="E3" s="3">
        <f>IF(D3&lt;&gt;"",'организаторы-распределение'!F3,"")</f>
        <v>1</v>
      </c>
      <c r="G3" s="38" t="e">
        <f>IF('5-ППЭ'!$F$6=аудитории!$G$5,IF(LOOKUP('5-ППЭ'!A15,'ученики-распределение'!$H$2:$H$400,'ученики-распределение'!$F$2:$F$400)=аудитории!$G$5,LOOKUP('5-ППЭ'!A15,'ученики-распределение'!$H$2:$H$400,'ученики-распределение'!$E$2:$E$400),""),IF(LOOKUP('5-ППЭ'!A15,'ученики-распределение'!$H$2:$H$400,'ученики-распределение'!$F$2:$F$400)=аудитории!$G$5,LOOKUP('5-ППЭ'!A15,'ученики-распределение'!$H$2:$H$400,'ученики-распределение'!$E$2:$E$400)-аудитории!$G$5+'5-ППЭ'!$F$6,LOOKUP('5-ППЭ'!A15,'ученики-распределение'!$H$2:$H$400,'ученики-распределение'!$E$2:$E$400)-аудитории!$G$5+1+'5-ППЭ'!$F$6))</f>
        <v>#N/A</v>
      </c>
      <c r="H3" s="52">
        <f>LOOKUP('6-ППЭ'!$E$7,'ученики-распределение'!$B$2:$B$500,'ученики-распределение'!$E$2:$E$500)-LOOKUP('6-ППЭ'!$E$7,ученики!$J$11:$J$45,ученики!$K$11:$K$45)+'6-ППЭ'!$A11</f>
        <v>2</v>
      </c>
    </row>
    <row r="4" spans="1:8" ht="15.75">
      <c r="A4" s="3">
        <f>IF(аудитории!A4&lt;&gt;"",аудитории!A4,"")</f>
        <v>3</v>
      </c>
      <c r="B4" s="3">
        <f>IF(A4&lt;&gt;"",'организаторы-распределение'!A4,"")</f>
        <v>15</v>
      </c>
      <c r="D4" s="3">
        <f>IF(аудитории!A4&lt;&gt;"",аудитории!A4,"")</f>
        <v>3</v>
      </c>
      <c r="E4" s="3">
        <f>IF(D4&lt;&gt;"",'организаторы-распределение'!F4,"")</f>
        <v>10</v>
      </c>
      <c r="G4" s="38" t="e">
        <f>IF('5-ППЭ'!$F$6=аудитории!$G$5,IF(LOOKUP('5-ППЭ'!A16,'ученики-распределение'!$H$2:$H$400,'ученики-распределение'!$F$2:$F$400)=аудитории!$G$5,LOOKUP('5-ППЭ'!A16,'ученики-распределение'!$H$2:$H$400,'ученики-распределение'!$E$2:$E$400),""),IF(LOOKUP('5-ППЭ'!A16,'ученики-распределение'!$H$2:$H$400,'ученики-распределение'!$F$2:$F$400)=аудитории!$G$5,LOOKUP('5-ППЭ'!A16,'ученики-распределение'!$H$2:$H$400,'ученики-распределение'!$E$2:$E$400)-аудитории!$G$5+'5-ППЭ'!$F$6,LOOKUP('5-ППЭ'!A16,'ученики-распределение'!$H$2:$H$400,'ученики-распределение'!$E$2:$E$400)-аудитории!$G$5+1+'5-ППЭ'!$F$6))</f>
        <v>#N/A</v>
      </c>
      <c r="H4" s="52">
        <f>LOOKUP('6-ППЭ'!$E$7,'ученики-распределение'!$B$2:$B$500,'ученики-распределение'!$E$2:$E$500)-LOOKUP('6-ППЭ'!$E$7,ученики!$J$11:$J$45,ученики!$K$11:$K$45)+'6-ППЭ'!$A12</f>
        <v>3</v>
      </c>
    </row>
    <row r="5" spans="1:8" ht="15.75">
      <c r="A5" s="3">
        <f>IF(аудитории!A5&lt;&gt;"",аудитории!A5,"")</f>
        <v>4</v>
      </c>
      <c r="B5" s="3">
        <f>IF(A5&lt;&gt;"",'организаторы-распределение'!A5,"")</f>
        <v>1</v>
      </c>
      <c r="D5" s="3">
        <f>IF(аудитории!A5&lt;&gt;"",аудитории!A5,"")</f>
        <v>4</v>
      </c>
      <c r="E5" s="3">
        <f>IF(D5&lt;&gt;"",'организаторы-распределение'!F5,"")</f>
        <v>12</v>
      </c>
      <c r="G5" s="38" t="e">
        <f>IF('5-ППЭ'!$F$6=аудитории!$G$5,IF(LOOKUP('5-ППЭ'!A17,'ученики-распределение'!$H$2:$H$400,'ученики-распределение'!$F$2:$F$400)=аудитории!$G$5,LOOKUP('5-ППЭ'!A17,'ученики-распределение'!$H$2:$H$400,'ученики-распределение'!$E$2:$E$400),""),IF(LOOKUP('5-ППЭ'!A17,'ученики-распределение'!$H$2:$H$400,'ученики-распределение'!$F$2:$F$400)=аудитории!$G$5,LOOKUP('5-ППЭ'!A17,'ученики-распределение'!$H$2:$H$400,'ученики-распределение'!$E$2:$E$400)-аудитории!$G$5+'5-ППЭ'!$F$6,LOOKUP('5-ППЭ'!A17,'ученики-распределение'!$H$2:$H$400,'ученики-распределение'!$E$2:$E$400)-аудитории!$G$5+1+'5-ППЭ'!$F$6))</f>
        <v>#N/A</v>
      </c>
      <c r="H5" s="52">
        <f>LOOKUP('6-ППЭ'!$E$7,'ученики-распределение'!$B$2:$B$500,'ученики-распределение'!$E$2:$E$500)-LOOKUP('6-ППЭ'!$E$7,ученики!$J$11:$J$45,ученики!$K$11:$K$45)+'6-ППЭ'!$A13</f>
        <v>4</v>
      </c>
    </row>
    <row r="6" spans="1:8" ht="15.75">
      <c r="A6" s="3">
        <f>IF(аудитории!A6&lt;&gt;"",аудитории!A6,"")</f>
        <v>5</v>
      </c>
      <c r="B6" s="3">
        <f>IF(A6&lt;&gt;"",'организаторы-распределение'!A6,"")</f>
        <v>4</v>
      </c>
      <c r="D6" s="3">
        <f>IF(аудитории!A6&lt;&gt;"",аудитории!A6,"")</f>
        <v>5</v>
      </c>
      <c r="E6" s="3">
        <f>IF(D6&lt;&gt;"",'организаторы-распределение'!F6,"")</f>
        <v>4</v>
      </c>
      <c r="G6" s="38" t="e">
        <f>IF('5-ППЭ'!$F$6=аудитории!$G$5,IF(LOOKUP('5-ППЭ'!A18,'ученики-распределение'!$H$2:$H$400,'ученики-распределение'!$F$2:$F$400)=аудитории!$G$5,LOOKUP('5-ППЭ'!A18,'ученики-распределение'!$H$2:$H$400,'ученики-распределение'!$E$2:$E$400),""),IF(LOOKUP('5-ППЭ'!A18,'ученики-распределение'!$H$2:$H$400,'ученики-распределение'!$F$2:$F$400)=аудитории!$G$5,LOOKUP('5-ППЭ'!A18,'ученики-распределение'!$H$2:$H$400,'ученики-распределение'!$E$2:$E$400)-аудитории!$G$5+'5-ППЭ'!$F$6,LOOKUP('5-ППЭ'!A18,'ученики-распределение'!$H$2:$H$400,'ученики-распределение'!$E$2:$E$400)-аудитории!$G$5+1+'5-ППЭ'!$F$6))</f>
        <v>#N/A</v>
      </c>
      <c r="H6" s="52">
        <f>LOOKUP('6-ППЭ'!$E$7,'ученики-распределение'!$B$2:$B$500,'ученики-распределение'!$E$2:$E$500)-LOOKUP('6-ППЭ'!$E$7,ученики!$J$11:$J$45,ученики!$K$11:$K$45)+'6-ППЭ'!$A14</f>
        <v>5</v>
      </c>
    </row>
    <row r="7" spans="1:8" ht="15.75">
      <c r="A7" s="3">
        <f>IF(аудитории!A7&lt;&gt;"",аудитории!A7,"")</f>
        <v>6</v>
      </c>
      <c r="B7" s="3">
        <f>IF(A7&lt;&gt;"",'организаторы-распределение'!A7,"")</f>
        <v>11</v>
      </c>
      <c r="D7" s="3">
        <f>IF(аудитории!A7&lt;&gt;"",аудитории!A7,"")</f>
        <v>6</v>
      </c>
      <c r="E7" s="3">
        <f>IF(D7&lt;&gt;"",'организаторы-распределение'!F7,"")</f>
        <v>6</v>
      </c>
      <c r="G7" s="38" t="e">
        <f>IF('5-ППЭ'!$F$6=аудитории!$G$5,IF(LOOKUP('5-ППЭ'!A19,'ученики-распределение'!$H$2:$H$400,'ученики-распределение'!$F$2:$F$400)=аудитории!$G$5,LOOKUP('5-ППЭ'!A19,'ученики-распределение'!$H$2:$H$400,'ученики-распределение'!$E$2:$E$400),""),IF(LOOKUP('5-ППЭ'!A19,'ученики-распределение'!$H$2:$H$400,'ученики-распределение'!$F$2:$F$400)=аудитории!$G$5,LOOKUP('5-ППЭ'!A19,'ученики-распределение'!$H$2:$H$400,'ученики-распределение'!$E$2:$E$400)-аудитории!$G$5+'5-ППЭ'!$F$6,LOOKUP('5-ППЭ'!A19,'ученики-распределение'!$H$2:$H$400,'ученики-распределение'!$E$2:$E$400)-аудитории!$G$5+1+'5-ППЭ'!$F$6))</f>
        <v>#N/A</v>
      </c>
      <c r="H7" s="52">
        <f>LOOKUP('6-ППЭ'!$E$7,'ученики-распределение'!$B$2:$B$500,'ученики-распределение'!$E$2:$E$500)-LOOKUP('6-ППЭ'!$E$7,ученики!$J$11:$J$45,ученики!$K$11:$K$45)+'6-ППЭ'!$A15</f>
        <v>6</v>
      </c>
    </row>
    <row r="8" spans="1:8" ht="15.75">
      <c r="A8" s="3">
        <f>IF(аудитории!A8&lt;&gt;"",аудитории!A8,"")</f>
        <v>7</v>
      </c>
      <c r="B8" s="3">
        <f>IF(A8&lt;&gt;"",'организаторы-распределение'!A8,"")</f>
        <v>3</v>
      </c>
      <c r="D8" s="3">
        <f>IF(аудитории!A8&lt;&gt;"",аудитории!A8,"")</f>
        <v>7</v>
      </c>
      <c r="E8" s="3">
        <f>IF(D8&lt;&gt;"",'организаторы-распределение'!F8,"")</f>
        <v>15</v>
      </c>
      <c r="G8" s="38" t="e">
        <f>IF('5-ППЭ'!$F$6=аудитории!$G$5,IF(LOOKUP('5-ППЭ'!A20,'ученики-распределение'!$H$2:$H$400,'ученики-распределение'!$F$2:$F$400)=аудитории!$G$5,LOOKUP('5-ППЭ'!A20,'ученики-распределение'!$H$2:$H$400,'ученики-распределение'!$E$2:$E$400),""),IF(LOOKUP('5-ППЭ'!A20,'ученики-распределение'!$H$2:$H$400,'ученики-распределение'!$F$2:$F$400)=аудитории!$G$5,LOOKUP('5-ППЭ'!A20,'ученики-распределение'!$H$2:$H$400,'ученики-распределение'!$E$2:$E$400)-аудитории!$G$5+'5-ППЭ'!$F$6,LOOKUP('5-ППЭ'!A20,'ученики-распределение'!$H$2:$H$400,'ученики-распределение'!$E$2:$E$400)-аудитории!$G$5+1+'5-ППЭ'!$F$6))</f>
        <v>#N/A</v>
      </c>
      <c r="H8" s="52">
        <f>LOOKUP('6-ППЭ'!$E$7,'ученики-распределение'!$B$2:$B$500,'ученики-распределение'!$E$2:$E$500)-LOOKUP('6-ППЭ'!$E$7,ученики!$J$11:$J$45,ученики!$K$11:$K$45)+'6-ППЭ'!$A16</f>
        <v>7</v>
      </c>
    </row>
    <row r="9" spans="1:8" ht="15.75">
      <c r="A9" s="3">
        <f>IF(аудитории!A9&lt;&gt;"",аудитории!A9,"")</f>
        <v>8</v>
      </c>
      <c r="B9" s="3">
        <f>IF(A9&lt;&gt;"",'организаторы-распределение'!A9,"")</f>
        <v>8</v>
      </c>
      <c r="D9" s="3">
        <f>IF(аудитории!A9&lt;&gt;"",аудитории!A9,"")</f>
        <v>8</v>
      </c>
      <c r="E9" s="3">
        <f>IF(D9&lt;&gt;"",'организаторы-распределение'!F9,"")</f>
        <v>7</v>
      </c>
      <c r="G9" s="38" t="e">
        <f>IF('5-ППЭ'!$F$6=аудитории!$G$5,IF(LOOKUP('5-ППЭ'!A21,'ученики-распределение'!$H$2:$H$400,'ученики-распределение'!$F$2:$F$400)=аудитории!$G$5,LOOKUP('5-ППЭ'!A21,'ученики-распределение'!$H$2:$H$400,'ученики-распределение'!$E$2:$E$400),""),IF(LOOKUP('5-ППЭ'!A21,'ученики-распределение'!$H$2:$H$400,'ученики-распределение'!$F$2:$F$400)=аудитории!$G$5,LOOKUP('5-ППЭ'!A21,'ученики-распределение'!$H$2:$H$400,'ученики-распределение'!$E$2:$E$400)-аудитории!$G$5+'5-ППЭ'!$F$6,LOOKUP('5-ППЭ'!A21,'ученики-распределение'!$H$2:$H$400,'ученики-распределение'!$E$2:$E$400)-аудитории!$G$5+1+'5-ППЭ'!$F$6))</f>
        <v>#N/A</v>
      </c>
      <c r="H9" s="52">
        <f>LOOKUP('6-ППЭ'!$E$7,'ученики-распределение'!$B$2:$B$500,'ученики-распределение'!$E$2:$E$500)-LOOKUP('6-ППЭ'!$E$7,ученики!$J$11:$J$45,ученики!$K$11:$K$45)+'6-ППЭ'!$A17</f>
        <v>8</v>
      </c>
    </row>
    <row r="10" spans="1:8" ht="15.75">
      <c r="A10" s="3">
        <f>IF(аудитории!A10&lt;&gt;"",аудитории!A10,"")</f>
        <v>9</v>
      </c>
      <c r="B10" s="3">
        <f>IF(A10&lt;&gt;"",'организаторы-распределение'!A10,"")</f>
        <v>9</v>
      </c>
      <c r="D10" s="3">
        <f>IF(аудитории!A10&lt;&gt;"",аудитории!A10,"")</f>
        <v>9</v>
      </c>
      <c r="E10" s="3">
        <f>IF(D10&lt;&gt;"",'организаторы-распределение'!F10,"")</f>
        <v>8</v>
      </c>
      <c r="G10" s="38" t="e">
        <f>IF('5-ППЭ'!$F$6=аудитории!$G$5,IF(LOOKUP('5-ППЭ'!A22,'ученики-распределение'!$H$2:$H$400,'ученики-распределение'!$F$2:$F$400)=аудитории!$G$5,LOOKUP('5-ППЭ'!A22,'ученики-распределение'!$H$2:$H$400,'ученики-распределение'!$E$2:$E$400),""),IF(LOOKUP('5-ППЭ'!A22,'ученики-распределение'!$H$2:$H$400,'ученики-распределение'!$F$2:$F$400)=аудитории!$G$5,LOOKUP('5-ППЭ'!A22,'ученики-распределение'!$H$2:$H$400,'ученики-распределение'!$E$2:$E$400)-аудитории!$G$5+'5-ППЭ'!$F$6,LOOKUP('5-ППЭ'!A22,'ученики-распределение'!$H$2:$H$400,'ученики-распределение'!$E$2:$E$400)-аудитории!$G$5+1+'5-ППЭ'!$F$6))</f>
        <v>#N/A</v>
      </c>
      <c r="H10" s="52">
        <f>LOOKUP('6-ППЭ'!$E$7,'ученики-распределение'!$B$2:$B$500,'ученики-распределение'!$E$2:$E$500)-LOOKUP('6-ППЭ'!$E$7,ученики!$J$11:$J$45,ученики!$K$11:$K$45)+'6-ППЭ'!$A18</f>
        <v>9</v>
      </c>
    </row>
    <row r="11" spans="1:8" ht="15.75">
      <c r="A11" s="3">
        <f>IF(аудитории!A11&lt;&gt;"",аудитории!A11,"")</f>
        <v>10</v>
      </c>
      <c r="B11" s="3">
        <f>IF(A11&lt;&gt;"",'организаторы-распределение'!A11,"")</f>
        <v>6</v>
      </c>
      <c r="D11" s="3">
        <f>IF(аудитории!A11&lt;&gt;"",аудитории!A11,"")</f>
        <v>10</v>
      </c>
      <c r="E11" s="3">
        <f>IF(D11&lt;&gt;"",'организаторы-распределение'!F11,"")</f>
        <v>13</v>
      </c>
      <c r="G11" s="38" t="e">
        <f>IF('5-ППЭ'!$F$6=аудитории!$G$5,IF(LOOKUP('5-ППЭ'!A23,'ученики-распределение'!$H$2:$H$400,'ученики-распределение'!$F$2:$F$400)=аудитории!$G$5,LOOKUP('5-ППЭ'!A23,'ученики-распределение'!$H$2:$H$400,'ученики-распределение'!$E$2:$E$400),""),IF(LOOKUP('5-ППЭ'!A23,'ученики-распределение'!$H$2:$H$400,'ученики-распределение'!$F$2:$F$400)=аудитории!$G$5,LOOKUP('5-ППЭ'!A23,'ученики-распределение'!$H$2:$H$400,'ученики-распределение'!$E$2:$E$400)-аудитории!$G$5+'5-ППЭ'!$F$6,LOOKUP('5-ППЭ'!A23,'ученики-распределение'!$H$2:$H$400,'ученики-распределение'!$E$2:$E$400)-аудитории!$G$5+1+'5-ППЭ'!$F$6))</f>
        <v>#N/A</v>
      </c>
      <c r="H11" s="52">
        <f>LOOKUP('6-ППЭ'!$E$7,'ученики-распределение'!$B$2:$B$500,'ученики-распределение'!$E$2:$E$500)-LOOKUP('6-ППЭ'!$E$7,ученики!$J$11:$J$45,ученики!$K$11:$K$45)+'6-ППЭ'!$A19</f>
        <v>10</v>
      </c>
    </row>
    <row r="12" spans="1:8" ht="15.75">
      <c r="A12" s="3">
        <f>IF(аудитории!A12&lt;&gt;"",аудитории!A12,"")</f>
        <v>11</v>
      </c>
      <c r="B12" s="3">
        <f>IF(A12&lt;&gt;"",'организаторы-распределение'!A12,"")</f>
        <v>2</v>
      </c>
      <c r="D12" s="3">
        <f>IF(аудитории!A12&lt;&gt;"",аудитории!A12,"")</f>
        <v>11</v>
      </c>
      <c r="E12" s="3">
        <f>IF(D12&lt;&gt;"",'организаторы-распределение'!F12,"")</f>
        <v>5</v>
      </c>
      <c r="G12" s="38" t="e">
        <f>IF('5-ППЭ'!$F$6=аудитории!$G$5,IF(LOOKUP('5-ППЭ'!A24,'ученики-распределение'!$H$2:$H$400,'ученики-распределение'!$F$2:$F$400)=аудитории!$G$5,LOOKUP('5-ППЭ'!A24,'ученики-распределение'!$H$2:$H$400,'ученики-распределение'!$E$2:$E$400),""),IF(LOOKUP('5-ППЭ'!A24,'ученики-распределение'!$H$2:$H$400,'ученики-распределение'!$F$2:$F$400)=аудитории!$G$5,LOOKUP('5-ППЭ'!A24,'ученики-распределение'!$H$2:$H$400,'ученики-распределение'!$E$2:$E$400)-аудитории!$G$5+'5-ППЭ'!$F$6,LOOKUP('5-ППЭ'!A24,'ученики-распределение'!$H$2:$H$400,'ученики-распределение'!$E$2:$E$400)-аудитории!$G$5+1+'5-ППЭ'!$F$6))</f>
        <v>#N/A</v>
      </c>
      <c r="H12" s="52">
        <f>LOOKUP('6-ППЭ'!$E$7,'ученики-распределение'!$B$2:$B$500,'ученики-распределение'!$E$2:$E$500)-LOOKUP('6-ППЭ'!$E$7,ученики!$J$11:$J$45,ученики!$K$11:$K$45)+'6-ППЭ'!$A20</f>
        <v>11</v>
      </c>
    </row>
    <row r="13" spans="1:8" ht="15.75">
      <c r="A13" s="3">
        <f>IF(аудитории!A13&lt;&gt;"",аудитории!A13,"")</f>
        <v>12</v>
      </c>
      <c r="B13" s="3">
        <f>IF(A13&lt;&gt;"",'организаторы-распределение'!A13,"")</f>
        <v>13</v>
      </c>
      <c r="D13" s="3">
        <f>IF(аудитории!A13&lt;&gt;"",аудитории!A13,"")</f>
        <v>12</v>
      </c>
      <c r="E13" s="3">
        <f>IF(D13&lt;&gt;"",'организаторы-распределение'!F13,"")</f>
        <v>2</v>
      </c>
      <c r="G13" s="38" t="e">
        <f>IF('5-ППЭ'!$F$6=аудитории!$G$5,IF(LOOKUP('5-ППЭ'!A25,'ученики-распределение'!$H$2:$H$400,'ученики-распределение'!$F$2:$F$400)=аудитории!$G$5,LOOKUP('5-ППЭ'!A25,'ученики-распределение'!$H$2:$H$400,'ученики-распределение'!$E$2:$E$400),""),IF(LOOKUP('5-ППЭ'!A25,'ученики-распределение'!$H$2:$H$400,'ученики-распределение'!$F$2:$F$400)=аудитории!$G$5,LOOKUP('5-ППЭ'!A25,'ученики-распределение'!$H$2:$H$400,'ученики-распределение'!$E$2:$E$400)-аудитории!$G$5+'5-ППЭ'!$F$6,LOOKUP('5-ППЭ'!A25,'ученики-распределение'!$H$2:$H$400,'ученики-распределение'!$E$2:$E$400)-аудитории!$G$5+1+'5-ППЭ'!$F$6))</f>
        <v>#N/A</v>
      </c>
      <c r="H13" s="52">
        <f>LOOKUP('6-ППЭ'!$E$7,'ученики-распределение'!$B$2:$B$500,'ученики-распределение'!$E$2:$E$500)-LOOKUP('6-ППЭ'!$E$7,ученики!$J$11:$J$45,ученики!$K$11:$K$45)+'6-ППЭ'!$A21</f>
        <v>12</v>
      </c>
    </row>
    <row r="14" spans="1:8" ht="15.75">
      <c r="A14" s="3">
        <f>IF(аудитории!A14&lt;&gt;"",аудитории!A14,"")</f>
        <v>13</v>
      </c>
      <c r="B14" s="3">
        <f>IF(A14&lt;&gt;"",'организаторы-распределение'!A14,"")</f>
        <v>5</v>
      </c>
      <c r="D14" s="3">
        <f>IF(аудитории!A14&lt;&gt;"",аудитории!A14,"")</f>
        <v>13</v>
      </c>
      <c r="E14" s="3">
        <f>IF(D14&lt;&gt;"",'организаторы-распределение'!F14,"")</f>
        <v>3</v>
      </c>
      <c r="G14" s="38" t="e">
        <f>IF('5-ППЭ'!$F$6=аудитории!$G$5,IF(LOOKUP('5-ППЭ'!A26,'ученики-распределение'!$H$2:$H$400,'ученики-распределение'!$F$2:$F$400)=аудитории!$G$5,LOOKUP('5-ППЭ'!A26,'ученики-распределение'!$H$2:$H$400,'ученики-распределение'!$E$2:$E$400),""),IF(LOOKUP('5-ППЭ'!A26,'ученики-распределение'!$H$2:$H$400,'ученики-распределение'!$F$2:$F$400)=аудитории!$G$5,LOOKUP('5-ППЭ'!A26,'ученики-распределение'!$H$2:$H$400,'ученики-распределение'!$E$2:$E$400)-аудитории!$G$5+'5-ППЭ'!$F$6,LOOKUP('5-ППЭ'!A26,'ученики-распределение'!$H$2:$H$400,'ученики-распределение'!$E$2:$E$400)-аудитории!$G$5+1+'5-ППЭ'!$F$6))</f>
        <v>#N/A</v>
      </c>
      <c r="H14" s="52">
        <f>LOOKUP('6-ППЭ'!$E$7,'ученики-распределение'!$B$2:$B$500,'ученики-распределение'!$E$2:$E$500)-LOOKUP('6-ППЭ'!$E$7,ученики!$J$11:$J$45,ученики!$K$11:$K$45)+'6-ППЭ'!$A22</f>
        <v>13</v>
      </c>
    </row>
    <row r="15" spans="1:8" ht="15.75">
      <c r="A15" s="3">
        <f>IF(аудитории!A15&lt;&gt;"",аудитории!A15,"")</f>
        <v>14</v>
      </c>
      <c r="B15" s="3">
        <f>IF(A15&lt;&gt;"",'организаторы-распределение'!A15,"")</f>
        <v>14</v>
      </c>
      <c r="D15" s="3">
        <f>IF(аудитории!A15&lt;&gt;"",аудитории!A15,"")</f>
        <v>14</v>
      </c>
      <c r="E15" s="3">
        <f>IF(D15&lt;&gt;"",'организаторы-распределение'!F15,"")</f>
        <v>14</v>
      </c>
      <c r="G15" s="38" t="e">
        <f>IF('5-ППЭ'!$F$6=аудитории!$G$5,IF(LOOKUP('5-ППЭ'!A27,'ученики-распределение'!$H$2:$H$400,'ученики-распределение'!$F$2:$F$400)=аудитории!$G$5,LOOKUP('5-ППЭ'!A27,'ученики-распределение'!$H$2:$H$400,'ученики-распределение'!$E$2:$E$400),""),IF(LOOKUP('5-ППЭ'!A27,'ученики-распределение'!$H$2:$H$400,'ученики-распределение'!$F$2:$F$400)=аудитории!$G$5,LOOKUP('5-ППЭ'!A27,'ученики-распределение'!$H$2:$H$400,'ученики-распределение'!$E$2:$E$400)-аудитории!$G$5+'5-ППЭ'!$F$6,LOOKUP('5-ППЭ'!A27,'ученики-распределение'!$H$2:$H$400,'ученики-распределение'!$E$2:$E$400)-аудитории!$G$5+1+'5-ППЭ'!$F$6))</f>
        <v>#N/A</v>
      </c>
      <c r="H15" s="52">
        <f>LOOKUP('6-ППЭ'!$E$7,'ученики-распределение'!$B$2:$B$500,'ученики-распределение'!$E$2:$E$500)-LOOKUP('6-ППЭ'!$E$7,ученики!$J$11:$J$45,ученики!$K$11:$K$45)+'6-ППЭ'!$A23</f>
        <v>14</v>
      </c>
    </row>
    <row r="16" spans="1:8" ht="15.75">
      <c r="A16" s="3">
        <f>IF(аудитории!A16&lt;&gt;"",аудитории!A16,"")</f>
        <v>15</v>
      </c>
      <c r="B16" s="3">
        <f>IF(A16&lt;&gt;"",'организаторы-распределение'!A16,"")</f>
        <v>10</v>
      </c>
      <c r="D16" s="3">
        <f>IF(аудитории!A16&lt;&gt;"",аудитории!A16,"")</f>
        <v>15</v>
      </c>
      <c r="E16" s="3">
        <f>IF(D16&lt;&gt;"",'организаторы-распределение'!F16,"")</f>
        <v>9</v>
      </c>
      <c r="G16" s="38" t="e">
        <f>IF('5-ППЭ'!$F$6=аудитории!$G$5,IF(LOOKUP('5-ППЭ'!A28,'ученики-распределение'!$H$2:$H$400,'ученики-распределение'!$F$2:$F$400)=аудитории!$G$5,LOOKUP('5-ППЭ'!A28,'ученики-распределение'!$H$2:$H$400,'ученики-распределение'!$E$2:$E$400),""),IF(LOOKUP('5-ППЭ'!A28,'ученики-распределение'!$H$2:$H$400,'ученики-распределение'!$F$2:$F$400)=аудитории!$G$5,LOOKUP('5-ППЭ'!A28,'ученики-распределение'!$H$2:$H$400,'ученики-распределение'!$E$2:$E$400)-аудитории!$G$5+'5-ППЭ'!$F$6,LOOKUP('5-ППЭ'!A28,'ученики-распределение'!$H$2:$H$400,'ученики-распределение'!$E$2:$E$400)-аудитории!$G$5+1+'5-ППЭ'!$F$6))</f>
        <v>#N/A</v>
      </c>
      <c r="H16" s="52">
        <f>LOOKUP('6-ППЭ'!$E$7,'ученики-распределение'!$B$2:$B$500,'ученики-распределение'!$E$2:$E$500)-LOOKUP('6-ППЭ'!$E$7,ученики!$J$11:$J$45,ученики!$K$11:$K$45)+'6-ППЭ'!$A24</f>
        <v>15</v>
      </c>
    </row>
    <row r="17" spans="1:8" ht="15">
      <c r="A17" s="3">
        <f>IF(аудитории!A17&lt;&gt;"",аудитории!A17,"")</f>
      </c>
      <c r="B17" s="3">
        <f>IF(A17&lt;&gt;"",'организаторы-распределение'!A17,"")</f>
      </c>
      <c r="D17" s="3">
        <f>IF(аудитории!A17&lt;&gt;"",аудитории!A17,"")</f>
      </c>
      <c r="E17" s="3">
        <f>IF(D17&lt;&gt;"",'организаторы-распределение'!F17,"")</f>
      </c>
      <c r="H17" s="52">
        <f>LOOKUP('6-ППЭ'!$E$7,'ученики-распределение'!$B$2:$B$500,'ученики-распределение'!$E$2:$E$500)-LOOKUP('6-ППЭ'!$E$7,ученики!$J$11:$J$45,ученики!$K$11:$K$45)+'6-ППЭ'!$A25</f>
        <v>16</v>
      </c>
    </row>
    <row r="18" spans="1:8" ht="15">
      <c r="A18" s="3">
        <f>IF(аудитории!A18&lt;&gt;"",аудитории!A18,"")</f>
      </c>
      <c r="B18" s="3">
        <f>IF(A18&lt;&gt;"",'организаторы-распределение'!A18,"")</f>
      </c>
      <c r="D18" s="3">
        <f>IF(аудитории!A18&lt;&gt;"",аудитории!A18,"")</f>
      </c>
      <c r="E18" s="3">
        <f>IF(D18&lt;&gt;"",'организаторы-распределение'!F18,"")</f>
      </c>
      <c r="H18" s="52">
        <f>LOOKUP('6-ППЭ'!$E$7,'ученики-распределение'!$B$2:$B$500,'ученики-распределение'!$E$2:$E$500)-LOOKUP('6-ППЭ'!$E$7,ученики!$J$11:$J$45,ученики!$K$11:$K$45)+'6-ППЭ'!$A26</f>
        <v>17</v>
      </c>
    </row>
    <row r="19" spans="1:8" ht="15">
      <c r="A19" s="3">
        <f>IF(аудитории!A19&lt;&gt;"",аудитории!A19,"")</f>
      </c>
      <c r="B19" s="3">
        <f>IF(A19&lt;&gt;"",'организаторы-распределение'!A19,"")</f>
      </c>
      <c r="D19" s="3">
        <f>IF(аудитории!A19&lt;&gt;"",аудитории!A19,"")</f>
      </c>
      <c r="E19" s="3">
        <f>IF(D19&lt;&gt;"",'организаторы-распределение'!F19,"")</f>
      </c>
      <c r="H19" s="52">
        <f>LOOKUP('6-ППЭ'!$E$7,'ученики-распределение'!$B$2:$B$500,'ученики-распределение'!$E$2:$E$500)-LOOKUP('6-ППЭ'!$E$7,ученики!$J$11:$J$45,ученики!$K$11:$K$45)+'6-ППЭ'!$A27</f>
        <v>18</v>
      </c>
    </row>
    <row r="20" spans="1:8" ht="15">
      <c r="A20" s="3">
        <f>IF(аудитории!A20&lt;&gt;"",аудитории!A20,"")</f>
      </c>
      <c r="B20" s="3">
        <f>IF(A20&lt;&gt;"",'организаторы-распределение'!A20,"")</f>
      </c>
      <c r="D20" s="3">
        <f>IF(аудитории!A20&lt;&gt;"",аудитории!A20,"")</f>
      </c>
      <c r="E20" s="3">
        <f>IF(D20&lt;&gt;"",'организаторы-распределение'!F20,"")</f>
      </c>
      <c r="H20" s="52">
        <f>LOOKUP('6-ППЭ'!$E$7,'ученики-распределение'!$B$2:$B$500,'ученики-распределение'!$E$2:$E$500)-LOOKUP('6-ППЭ'!$E$7,ученики!$J$11:$J$45,ученики!$K$11:$K$45)+'6-ППЭ'!$A28</f>
        <v>19</v>
      </c>
    </row>
    <row r="21" spans="1:8" ht="15">
      <c r="A21" s="3">
        <f>IF(аудитории!A21&lt;&gt;"",аудитории!A21,"")</f>
      </c>
      <c r="B21" s="3">
        <f>IF(A21&lt;&gt;"",'организаторы-распределение'!F2,"")</f>
      </c>
      <c r="D21" s="3">
        <f>IF(аудитории!A21&lt;&gt;"",аудитории!A21,"")</f>
      </c>
      <c r="E21" s="3">
        <f>IF(D21&lt;&gt;"",'организаторы-распределение'!F21,"")</f>
      </c>
      <c r="H21" s="52">
        <f>LOOKUP('6-ППЭ'!$E$7,'ученики-распределение'!$B$2:$B$500,'ученики-распределение'!$E$2:$E$500)-LOOKUP('6-ППЭ'!$E$7,ученики!$J$11:$J$45,ученики!$K$11:$K$45)+'6-ППЭ'!$A29</f>
        <v>20</v>
      </c>
    </row>
    <row r="22" spans="1:8" ht="15">
      <c r="A22" s="3">
        <f>IF(аудитории!A22&lt;&gt;"",аудитории!A22,"")</f>
      </c>
      <c r="B22" s="3">
        <f>IF(A22&lt;&gt;"",'организаторы-распределение'!F3,"")</f>
      </c>
      <c r="D22" s="3">
        <f>IF(аудитории!A22&lt;&gt;"",аудитории!A22,"")</f>
      </c>
      <c r="E22" s="3">
        <f>IF(D22&lt;&gt;"",'организаторы-распределение'!F22,"")</f>
      </c>
      <c r="H22" s="52">
        <f>LOOKUP('6-ППЭ'!$E$7,'ученики-распределение'!$B$2:$B$500,'ученики-распределение'!$E$2:$E$500)-LOOKUP('6-ППЭ'!$E$7,ученики!$J$11:$J$45,ученики!$K$11:$K$45)+'6-ППЭ'!$A30</f>
        <v>21</v>
      </c>
    </row>
    <row r="23" spans="1:8" ht="15">
      <c r="A23" s="3">
        <f>IF(аудитории!A23&lt;&gt;"",аудитории!A23,"")</f>
      </c>
      <c r="B23" s="3">
        <f>IF(A23&lt;&gt;"",'организаторы-распределение'!F4,"")</f>
      </c>
      <c r="D23" s="3">
        <f>IF(аудитории!A23&lt;&gt;"",аудитории!A23,"")</f>
      </c>
      <c r="E23" s="3">
        <f>IF(D23&lt;&gt;"",'организаторы-распределение'!F23,"")</f>
      </c>
      <c r="H23" s="52">
        <f>LOOKUP('6-ППЭ'!$E$7,'ученики-распределение'!$B$2:$B$500,'ученики-распределение'!$E$2:$E$500)-LOOKUP('6-ППЭ'!$E$7,ученики!$J$11:$J$45,ученики!$K$11:$K$45)+'6-ППЭ'!$A31</f>
        <v>22</v>
      </c>
    </row>
    <row r="24" spans="1:8" ht="15">
      <c r="A24" s="3">
        <f>IF(аудитории!A24&lt;&gt;"",аудитории!A24,"")</f>
      </c>
      <c r="B24" s="3">
        <f>IF(A24&lt;&gt;"",'организаторы-распределение'!F5,"")</f>
      </c>
      <c r="D24" s="3">
        <f>IF(аудитории!A24&lt;&gt;"",аудитории!A24,"")</f>
      </c>
      <c r="E24" s="3">
        <f>IF(D24&lt;&gt;"",'организаторы-распределение'!F24,"")</f>
      </c>
      <c r="H24" s="52">
        <f>LOOKUP('6-ППЭ'!$E$7,'ученики-распределение'!$B$2:$B$500,'ученики-распределение'!$E$2:$E$500)-LOOKUP('6-ППЭ'!$E$7,ученики!$J$11:$J$45,ученики!$K$11:$K$45)+'6-ППЭ'!$A32</f>
        <v>23</v>
      </c>
    </row>
    <row r="25" spans="1:8" ht="15">
      <c r="A25" s="3">
        <f>IF(аудитории!A25&lt;&gt;"",аудитории!A25,"")</f>
      </c>
      <c r="B25" s="3">
        <f>IF(A25&lt;&gt;"",'организаторы-распределение'!F6,"")</f>
      </c>
      <c r="D25" s="3">
        <f>IF(аудитории!A25&lt;&gt;"",аудитории!A25,"")</f>
      </c>
      <c r="E25" s="3">
        <f>IF(D25&lt;&gt;"",'организаторы-распределение'!F25,"")</f>
      </c>
      <c r="H25" s="52">
        <f>LOOKUP('6-ППЭ'!$E$7,'ученики-распределение'!$B$2:$B$500,'ученики-распределение'!$E$2:$E$500)-LOOKUP('6-ППЭ'!$E$7,ученики!$J$11:$J$45,ученики!$K$11:$K$45)+'6-ППЭ'!$A33</f>
        <v>24</v>
      </c>
    </row>
    <row r="26" spans="1:8" ht="15">
      <c r="A26" s="3">
        <f>IF(аудитории!A26&lt;&gt;"",аудитории!A26,"")</f>
      </c>
      <c r="B26" s="3">
        <f>IF(A26&lt;&gt;"",'организаторы-распределение'!F7,"")</f>
      </c>
      <c r="D26" s="3">
        <f>IF(аудитории!A26&lt;&gt;"",аудитории!A26,"")</f>
      </c>
      <c r="E26" s="3">
        <f>IF(D26&lt;&gt;"",'организаторы-распределение'!F26,"")</f>
      </c>
      <c r="H26" s="52">
        <f>LOOKUP('6-ППЭ'!$E$7,'ученики-распределение'!$B$2:$B$500,'ученики-распределение'!$E$2:$E$500)-LOOKUP('6-ППЭ'!$E$7,ученики!$J$11:$J$45,ученики!$K$11:$K$45)+'6-ППЭ'!$A34</f>
        <v>25</v>
      </c>
    </row>
    <row r="27" spans="1:8" ht="15">
      <c r="A27" s="3">
        <f>IF(аудитории!A27&lt;&gt;"",аудитории!A27,"")</f>
      </c>
      <c r="B27" s="3">
        <f>IF(A27&lt;&gt;"",'организаторы-распределение'!F8,"")</f>
      </c>
      <c r="D27" s="3">
        <f>IF(аудитории!A27&lt;&gt;"",аудитории!A27,"")</f>
      </c>
      <c r="E27" s="3">
        <f>IF(D27&lt;&gt;"",'организаторы-распределение'!F27,"")</f>
      </c>
      <c r="H27" s="52">
        <f>LOOKUP('6-ППЭ'!$E$7,'ученики-распределение'!$B$2:$B$500,'ученики-распределение'!$E$2:$E$500)-LOOKUP('6-ППЭ'!$E$7,ученики!$J$11:$J$45,ученики!$K$11:$K$45)+'6-ППЭ'!$A35</f>
        <v>26</v>
      </c>
    </row>
    <row r="28" spans="1:8" ht="15">
      <c r="A28" s="3">
        <f>IF(аудитории!A28&lt;&gt;"",аудитории!A28,"")</f>
      </c>
      <c r="B28" s="3">
        <f>IF(A28&lt;&gt;"",'организаторы-распределение'!F9,"")</f>
      </c>
      <c r="D28" s="3">
        <f>IF(аудитории!A28&lt;&gt;"",аудитории!A28,"")</f>
      </c>
      <c r="E28" s="3">
        <f>IF(D28&lt;&gt;"",'организаторы-распределение'!F28,"")</f>
      </c>
      <c r="H28" s="52">
        <f>LOOKUP('6-ППЭ'!$E$7,'ученики-распределение'!$B$2:$B$500,'ученики-распределение'!$E$2:$E$500)-LOOKUP('6-ППЭ'!$E$7,ученики!$J$11:$J$45,ученики!$K$11:$K$45)+'6-ППЭ'!$A36</f>
        <v>27</v>
      </c>
    </row>
    <row r="29" spans="1:8" ht="15">
      <c r="A29" s="3">
        <f>IF(аудитории!A29&lt;&gt;"",аудитории!A29,"")</f>
      </c>
      <c r="B29" s="3">
        <f>IF(A29&lt;&gt;"",'организаторы-распределение'!F10,"")</f>
      </c>
      <c r="D29" s="3">
        <f>IF(аудитории!A29&lt;&gt;"",аудитории!A29,"")</f>
      </c>
      <c r="E29" s="3">
        <f>IF(D29&lt;&gt;"",'организаторы-распределение'!F29,"")</f>
      </c>
      <c r="H29" s="52">
        <f>LOOKUP('6-ППЭ'!$E$7,'ученики-распределение'!$B$2:$B$500,'ученики-распределение'!$E$2:$E$500)-LOOKUP('6-ППЭ'!$E$7,ученики!$J$11:$J$45,ученики!$K$11:$K$45)+'6-ППЭ'!$A37</f>
        <v>28</v>
      </c>
    </row>
    <row r="30" spans="1:8" ht="15">
      <c r="A30" s="3">
        <f>IF(аудитории!A30&lt;&gt;"",аудитории!A30,"")</f>
      </c>
      <c r="B30" s="3">
        <f>IF(A30&lt;&gt;"",'организаторы-распределение'!F11,"")</f>
      </c>
      <c r="D30" s="3">
        <f>IF(аудитории!A30&lt;&gt;"",аудитории!A30,"")</f>
      </c>
      <c r="E30" s="3">
        <f>IF(D30&lt;&gt;"",'организаторы-распределение'!F30,"")</f>
      </c>
      <c r="H30" s="52">
        <f>LOOKUP('6-ППЭ'!$E$7,'ученики-распределение'!$B$2:$B$500,'ученики-распределение'!$E$2:$E$500)-LOOKUP('6-ППЭ'!$E$7,ученики!$J$11:$J$45,ученики!$K$11:$K$45)+'6-ППЭ'!$A38</f>
        <v>29</v>
      </c>
    </row>
    <row r="31" spans="1:8" ht="15">
      <c r="A31" s="3">
        <f>IF(аудитории!A31&lt;&gt;"",аудитории!A31,"")</f>
      </c>
      <c r="B31" s="3">
        <f>IF(A31&lt;&gt;"",'организаторы-распределение'!F12,"")</f>
      </c>
      <c r="D31" s="3">
        <f>IF(аудитории!A31&lt;&gt;"",аудитории!A31,"")</f>
      </c>
      <c r="E31" s="3">
        <f>IF(D31&lt;&gt;"",'организаторы-распределение'!F31,"")</f>
      </c>
      <c r="H31" s="52">
        <f>LOOKUP('6-ППЭ'!$E$7,'ученики-распределение'!$B$2:$B$500,'ученики-распределение'!$E$2:$E$500)-LOOKUP('6-ППЭ'!$E$7,ученики!$J$11:$J$45,ученики!$K$11:$K$45)+'6-ППЭ'!$A39</f>
        <v>30</v>
      </c>
    </row>
    <row r="32" spans="1:8" ht="15">
      <c r="A32" s="3">
        <f>IF(аудитории!A32&lt;&gt;"",аудитории!A32,"")</f>
      </c>
      <c r="B32" s="3">
        <f>IF(A32&lt;&gt;"",'организаторы-распределение'!F13,"")</f>
      </c>
      <c r="D32" s="3">
        <f>IF(аудитории!A32&lt;&gt;"",аудитории!A32,"")</f>
      </c>
      <c r="E32" s="3">
        <f>IF(D32&lt;&gt;"",'организаторы-распределение'!F32,"")</f>
      </c>
      <c r="H32" s="52">
        <f>LOOKUP('6-ППЭ'!$E$7,'ученики-распределение'!$B$2:$B$500,'ученики-распределение'!$E$2:$E$500)-LOOKUP('6-ППЭ'!$E$7,ученики!$J$11:$J$45,ученики!$K$11:$K$45)+'6-ППЭ'!$A40</f>
        <v>31</v>
      </c>
    </row>
    <row r="33" spans="1:8" ht="15">
      <c r="A33" s="3">
        <f>IF(аудитории!A33&lt;&gt;"",аудитории!A33,"")</f>
      </c>
      <c r="B33" s="3">
        <f>IF(A33&lt;&gt;"",'организаторы-распределение'!F14,"")</f>
      </c>
      <c r="D33" s="3">
        <f>IF(аудитории!A33&lt;&gt;"",аудитории!A33,"")</f>
      </c>
      <c r="E33" s="3">
        <f>IF(D33&lt;&gt;"",'организаторы-распределение'!F33,"")</f>
      </c>
      <c r="H33" s="52">
        <f>LOOKUP('6-ППЭ'!$E$7,'ученики-распределение'!$B$2:$B$500,'ученики-распределение'!$E$2:$E$500)-LOOKUP('6-ППЭ'!$E$7,ученики!$J$11:$J$45,ученики!$K$11:$K$45)+'6-ППЭ'!$A41</f>
        <v>32</v>
      </c>
    </row>
    <row r="34" spans="1:8" ht="15">
      <c r="A34" s="3">
        <f>IF(аудитории!A34&lt;&gt;"",аудитории!A34,"")</f>
      </c>
      <c r="B34" s="3">
        <f>IF(A34&lt;&gt;"",'организаторы-распределение'!F15,"")</f>
      </c>
      <c r="D34" s="3">
        <f>IF(аудитории!A34&lt;&gt;"",аудитории!A34,"")</f>
      </c>
      <c r="E34" s="3">
        <f>IF(D34&lt;&gt;"",'организаторы-распределение'!F34,"")</f>
      </c>
      <c r="H34" s="52">
        <f>LOOKUP('6-ППЭ'!$E$7,'ученики-распределение'!$B$2:$B$500,'ученики-распределение'!$E$2:$E$500)-LOOKUP('6-ППЭ'!$E$7,ученики!$J$11:$J$45,ученики!$K$11:$K$45)+'6-ППЭ'!$A42</f>
        <v>33</v>
      </c>
    </row>
    <row r="35" spans="1:8" ht="15">
      <c r="A35" s="3">
        <f>IF(аудитории!A35&lt;&gt;"",аудитории!A35,"")</f>
      </c>
      <c r="B35" s="3">
        <f>IF(A35&lt;&gt;"",'организаторы-распределение'!F16,"")</f>
      </c>
      <c r="D35" s="3">
        <f>IF(аудитории!A35&lt;&gt;"",аудитории!A35,"")</f>
      </c>
      <c r="E35" s="3">
        <f>IF(D35&lt;&gt;"",'организаторы-распределение'!F35,"")</f>
      </c>
      <c r="H35" s="52">
        <f>LOOKUP('6-ППЭ'!$E$7,'ученики-распределение'!$B$2:$B$500,'ученики-распределение'!$E$2:$E$500)-LOOKUP('6-ППЭ'!$E$7,ученики!$J$11:$J$45,ученики!$K$11:$K$45)+'6-ППЭ'!$A43</f>
        <v>34</v>
      </c>
    </row>
    <row r="36" spans="1:8" ht="15">
      <c r="A36" s="3">
        <f>IF(аудитории!A36&lt;&gt;"",аудитории!A36,"")</f>
      </c>
      <c r="B36" s="3">
        <f>IF(A36&lt;&gt;"",'организаторы-распределение'!F17,"")</f>
      </c>
      <c r="D36" s="3">
        <f>IF(аудитории!A36&lt;&gt;"",аудитории!A36,"")</f>
      </c>
      <c r="E36" s="3">
        <f>IF(D36&lt;&gt;"",'организаторы-распределение'!F36,"")</f>
      </c>
      <c r="H36" s="52">
        <f>LOOKUP('6-ППЭ'!$E$7,'ученики-распределение'!$B$2:$B$500,'ученики-распределение'!$E$2:$E$500)-LOOKUP('6-ППЭ'!$E$7,ученики!$J$11:$J$45,ученики!$K$11:$K$45)+'6-ППЭ'!$A44</f>
        <v>35</v>
      </c>
    </row>
    <row r="37" spans="1:8" ht="15">
      <c r="A37" s="3">
        <f>IF(аудитории!A37&lt;&gt;"",аудитории!A37,"")</f>
      </c>
      <c r="B37" s="3">
        <f>IF(A37&lt;&gt;"",'организаторы-распределение'!F18,"")</f>
      </c>
      <c r="D37" s="3">
        <f>IF(аудитории!A37&lt;&gt;"",аудитории!A37,"")</f>
      </c>
      <c r="E37" s="3">
        <f>IF(D37&lt;&gt;"",'организаторы-распределение'!F37,"")</f>
      </c>
      <c r="H37" s="52">
        <f>LOOKUP('6-ППЭ'!$E$7,'ученики-распределение'!$B$2:$B$500,'ученики-распределение'!$E$2:$E$500)-LOOKUP('6-ППЭ'!$E$7,ученики!$J$11:$J$45,ученики!$K$11:$K$45)+'6-ППЭ'!$A45</f>
        <v>36</v>
      </c>
    </row>
    <row r="38" spans="1:8" ht="15">
      <c r="A38" s="3">
        <f>IF(аудитории!A38&lt;&gt;"",аудитории!A38,"")</f>
      </c>
      <c r="B38" s="3">
        <f>IF(A38&lt;&gt;"",'организаторы-распределение'!F19,"")</f>
      </c>
      <c r="D38" s="3">
        <f>IF(аудитории!A38&lt;&gt;"",аудитории!A38,"")</f>
      </c>
      <c r="E38" s="3">
        <f>IF(D38&lt;&gt;"",'организаторы-распределение'!F38,"")</f>
      </c>
      <c r="H38" s="52">
        <f>LOOKUP('6-ППЭ'!$E$7,'ученики-распределение'!$B$2:$B$500,'ученики-распределение'!$E$2:$E$500)-LOOKUP('6-ППЭ'!$E$7,ученики!$J$11:$J$45,ученики!$K$11:$K$45)+'6-ППЭ'!$A46</f>
        <v>37</v>
      </c>
    </row>
    <row r="39" spans="1:8" ht="15">
      <c r="A39" s="3">
        <f>IF(аудитории!A39&lt;&gt;"",аудитории!A39,"")</f>
      </c>
      <c r="B39" s="3">
        <f>IF(A39&lt;&gt;"",'организаторы-распределение'!F20,"")</f>
      </c>
      <c r="D39" s="3">
        <f>IF(аудитории!A39&lt;&gt;"",аудитории!A39,"")</f>
      </c>
      <c r="E39" s="3">
        <f>IF(D39&lt;&gt;"",'организаторы-распределение'!F39,"")</f>
      </c>
      <c r="H39" s="52">
        <f>LOOKUP('6-ППЭ'!$E$7,'ученики-распределение'!$B$2:$B$500,'ученики-распределение'!$E$2:$E$500)-LOOKUP('6-ППЭ'!$E$7,ученики!$J$11:$J$45,ученики!$K$11:$K$45)+'6-ППЭ'!$A47</f>
        <v>38</v>
      </c>
    </row>
    <row r="40" spans="1:5" ht="12.75">
      <c r="A40" s="3">
        <f>IF(аудитории!A40&lt;&gt;"",аудитории!A40,"")</f>
      </c>
      <c r="B40" s="3">
        <f>IF(A40&lt;&gt;"",'организаторы-распределение'!A40,"")</f>
      </c>
      <c r="D40" s="3">
        <f>IF(аудитории!A40&lt;&gt;"",аудитории!A40,"")</f>
      </c>
      <c r="E40" s="3">
        <f>IF(D40&lt;&gt;"",'организаторы-распределение'!F40,"")</f>
      </c>
    </row>
    <row r="41" spans="1:5" ht="12.75">
      <c r="A41" s="3">
        <f>IF(аудитории!A41&lt;&gt;"",аудитории!A41,"")</f>
      </c>
      <c r="B41" s="3">
        <f>IF(A41&lt;&gt;"",'организаторы-распределение'!A41,"")</f>
      </c>
      <c r="D41" s="3">
        <f>IF(аудитории!A41&lt;&gt;"",аудитории!A41,"")</f>
      </c>
      <c r="E41" s="3">
        <f>IF(D41&lt;&gt;"",'организаторы-распределение'!F41,"")</f>
      </c>
    </row>
    <row r="42" spans="1:5" ht="12.75">
      <c r="A42" s="3">
        <f>IF(аудитории!A42&lt;&gt;"",аудитории!A42,"")</f>
      </c>
      <c r="B42" s="3">
        <f>IF(A42&lt;&gt;"",'организаторы-распределение'!A42,"")</f>
      </c>
      <c r="D42" s="3">
        <f>IF(аудитории!A42&lt;&gt;"",аудитории!A42,"")</f>
      </c>
      <c r="E42" s="3">
        <f>IF(D42&lt;&gt;"",'организаторы-распределение'!F42,"")</f>
      </c>
    </row>
    <row r="43" spans="1:5" ht="12.75">
      <c r="A43" s="3">
        <f>IF(аудитории!A43&lt;&gt;"",аудитории!A43,"")</f>
      </c>
      <c r="B43" s="3">
        <f>IF(A43&lt;&gt;"",'организаторы-распределение'!A43,"")</f>
      </c>
      <c r="D43" s="3">
        <f>IF(аудитории!A43&lt;&gt;"",аудитории!A43,"")</f>
      </c>
      <c r="E43" s="3">
        <f>IF(D43&lt;&gt;"",'организаторы-распределение'!F43,"")</f>
      </c>
    </row>
    <row r="44" spans="1:5" ht="12.75">
      <c r="A44" s="3">
        <f>IF(аудитории!A44&lt;&gt;"",аудитории!A44,"")</f>
      </c>
      <c r="B44" s="3">
        <f>IF(A44&lt;&gt;"",'организаторы-распределение'!A44,"")</f>
      </c>
      <c r="D44" s="3">
        <f>IF(аудитории!A44&lt;&gt;"",аудитории!A44,"")</f>
      </c>
      <c r="E44" s="3">
        <f>IF(D44&lt;&gt;"",'организаторы-распределение'!F44,"")</f>
      </c>
    </row>
    <row r="45" spans="1:5" ht="12.75">
      <c r="A45" s="3">
        <f>IF(аудитории!A45&lt;&gt;"",аудитории!A45,"")</f>
      </c>
      <c r="B45" s="3">
        <f>IF(A45&lt;&gt;"",'организаторы-распределение'!A45,"")</f>
      </c>
      <c r="D45" s="3">
        <f>IF(аудитории!A45&lt;&gt;"",аудитории!A45,"")</f>
      </c>
      <c r="E45" s="3">
        <f>IF(D45&lt;&gt;"",'организаторы-распределение'!F45,"")</f>
      </c>
    </row>
    <row r="46" spans="1:5" ht="12.75">
      <c r="A46" s="3">
        <f>IF(аудитории!A46&lt;&gt;"",аудитории!A46,"")</f>
      </c>
      <c r="B46" s="3">
        <f>IF(A46&lt;&gt;"",'организаторы-распределение'!A46,"")</f>
      </c>
      <c r="D46" s="3">
        <f>IF(аудитории!A46&lt;&gt;"",аудитории!A46,"")</f>
      </c>
      <c r="E46" s="3">
        <f>IF(D46&lt;&gt;"",'организаторы-распределение'!F46,"")</f>
      </c>
    </row>
    <row r="47" spans="1:5" ht="12.75">
      <c r="A47" s="3">
        <f>IF(аудитории!A47&lt;&gt;"",аудитории!A47,"")</f>
      </c>
      <c r="B47" s="3">
        <f>IF(A47&lt;&gt;"",'организаторы-распределение'!A47,"")</f>
      </c>
      <c r="D47" s="3">
        <f>IF(аудитории!A47&lt;&gt;"",аудитории!A47,"")</f>
      </c>
      <c r="E47" s="3">
        <f>IF(D47&lt;&gt;"",'организаторы-распределение'!F47,"")</f>
      </c>
    </row>
    <row r="48" spans="1:5" ht="12.75">
      <c r="A48" s="3">
        <f>IF(аудитории!A48&lt;&gt;"",аудитории!A48,"")</f>
      </c>
      <c r="B48" s="3">
        <f>IF(A48&lt;&gt;"",'организаторы-распределение'!A48,"")</f>
      </c>
      <c r="D48" s="3">
        <f>IF(аудитории!A48&lt;&gt;"",аудитории!A48,"")</f>
      </c>
      <c r="E48" s="3">
        <f>IF(D48&lt;&gt;"",'организаторы-распределение'!F48,"")</f>
      </c>
    </row>
    <row r="49" spans="1:5" ht="12.75">
      <c r="A49" s="3">
        <f>IF(аудитории!A49&lt;&gt;"",аудитории!A49,"")</f>
      </c>
      <c r="B49" s="3">
        <f>IF(A49&lt;&gt;"",'организаторы-распределение'!A49,"")</f>
      </c>
      <c r="D49" s="3">
        <f>IF(аудитории!A49&lt;&gt;"",аудитории!A49,"")</f>
      </c>
      <c r="E49" s="3">
        <f>IF(D49&lt;&gt;"",'организаторы-распределение'!F49,"")</f>
      </c>
    </row>
    <row r="50" spans="1:5" ht="12.75">
      <c r="A50" s="3">
        <f>IF(аудитории!A50&lt;&gt;"",аудитории!A50,"")</f>
      </c>
      <c r="B50" s="3">
        <f>IF(A50&lt;&gt;"",'организаторы-распределение'!A50,"")</f>
      </c>
      <c r="D50" s="3">
        <f>IF(аудитории!A50&lt;&gt;"",аудитории!A50,"")</f>
      </c>
      <c r="E50" s="3">
        <f>IF(D50&lt;&gt;"",'организаторы-распределение'!F50,"")</f>
      </c>
    </row>
    <row r="51" spans="1:5" ht="12.75">
      <c r="A51" s="3">
        <f>IF(аудитории!A51&lt;&gt;"",аудитории!A51,"")</f>
      </c>
      <c r="B51" s="3">
        <f>IF(A51&lt;&gt;"",'организаторы-распределение'!A51,"")</f>
      </c>
      <c r="D51" s="3">
        <f>IF(аудитории!A51&lt;&gt;"",аудитории!A51,"")</f>
      </c>
      <c r="E51" s="3">
        <f>IF(D51&lt;&gt;"",'организаторы-распределение'!F51,"")</f>
      </c>
    </row>
    <row r="52" spans="1:5" ht="12.75">
      <c r="A52" s="3">
        <f>IF(аудитории!A52&lt;&gt;"",аудитории!A52,"")</f>
      </c>
      <c r="B52" s="3">
        <f>IF(A52&lt;&gt;"",'организаторы-распределение'!A52,"")</f>
      </c>
      <c r="D52" s="3">
        <f>IF(аудитории!A52&lt;&gt;"",аудитории!A52,"")</f>
      </c>
      <c r="E52" s="3">
        <f>IF(D52&lt;&gt;"",'организаторы-распределение'!F52,"")</f>
      </c>
    </row>
    <row r="53" spans="1:5" ht="12.75">
      <c r="A53" s="3">
        <f>IF(аудитории!A53&lt;&gt;"",аудитории!A53,"")</f>
      </c>
      <c r="B53" s="3">
        <f>IF(A53&lt;&gt;"",'организаторы-распределение'!A53,"")</f>
      </c>
      <c r="D53" s="3">
        <f>IF(аудитории!A53&lt;&gt;"",аудитории!A53,"")</f>
      </c>
      <c r="E53" s="3">
        <f>IF(D53&lt;&gt;"",'организаторы-распределение'!F53,"")</f>
      </c>
    </row>
    <row r="54" spans="1:5" ht="12.75">
      <c r="A54" s="3">
        <f>IF(аудитории!A54&lt;&gt;"",аудитории!A54,"")</f>
      </c>
      <c r="B54" s="3">
        <f>IF(A54&lt;&gt;"",'организаторы-распределение'!A54,"")</f>
      </c>
      <c r="D54" s="3">
        <f>IF(аудитории!A54&lt;&gt;"",аудитории!A54,"")</f>
      </c>
      <c r="E54" s="3">
        <f>IF(D54&lt;&gt;"",'организаторы-распределение'!F54,"")</f>
      </c>
    </row>
    <row r="55" spans="1:5" ht="12.75">
      <c r="A55" s="3">
        <f>IF(аудитории!A55&lt;&gt;"",аудитории!A55,"")</f>
      </c>
      <c r="B55" s="3">
        <f>IF(A55&lt;&gt;"",'организаторы-распределение'!A55,"")</f>
      </c>
      <c r="D55" s="3">
        <f>IF(аудитории!A55&lt;&gt;"",аудитории!A55,"")</f>
      </c>
      <c r="E55" s="3">
        <f>IF(D55&lt;&gt;"",'организаторы-распределение'!F55,"")</f>
      </c>
    </row>
    <row r="56" spans="1:5" ht="12.75">
      <c r="A56" s="3">
        <f>IF(аудитории!A56&lt;&gt;"",аудитории!A56,"")</f>
      </c>
      <c r="B56" s="3">
        <f>IF(A56&lt;&gt;"",'организаторы-распределение'!A56,"")</f>
      </c>
      <c r="D56" s="3">
        <f>IF(аудитории!A56&lt;&gt;"",аудитории!A56,"")</f>
      </c>
      <c r="E56" s="3">
        <f>IF(D56&lt;&gt;"",'организаторы-распределение'!F56,"")</f>
      </c>
    </row>
    <row r="57" spans="1:5" ht="12.75">
      <c r="A57" s="3">
        <f>IF(аудитории!A57&lt;&gt;"",аудитории!A57,"")</f>
      </c>
      <c r="B57" s="3">
        <f>IF(A57&lt;&gt;"",'организаторы-распределение'!A57,"")</f>
      </c>
      <c r="D57" s="3">
        <f>IF(аудитории!A57&lt;&gt;"",аудитории!A57,"")</f>
      </c>
      <c r="E57" s="3">
        <f>IF(D57&lt;&gt;"",'организаторы-распределение'!F57,"")</f>
      </c>
    </row>
    <row r="58" spans="1:5" ht="12.75">
      <c r="A58" s="3">
        <f>IF(аудитории!A58&lt;&gt;"",аудитории!A58,"")</f>
      </c>
      <c r="B58" s="3">
        <f>IF(A58&lt;&gt;"",'организаторы-распределение'!A58,"")</f>
      </c>
      <c r="D58" s="3">
        <f>IF(аудитории!A58&lt;&gt;"",аудитории!A58,"")</f>
      </c>
      <c r="E58" s="3">
        <f>IF(D58&lt;&gt;"",'организаторы-распределение'!F58,"")</f>
      </c>
    </row>
    <row r="59" spans="1:5" ht="12.75">
      <c r="A59" s="3">
        <f>IF(аудитории!A59&lt;&gt;"",аудитории!A59,"")</f>
      </c>
      <c r="B59" s="3">
        <f>IF(A59&lt;&gt;"",'организаторы-распределение'!A59,"")</f>
      </c>
      <c r="D59" s="3">
        <f>IF(аудитории!A59&lt;&gt;"",аудитории!A59,"")</f>
      </c>
      <c r="E59" s="3">
        <f>IF(D59&lt;&gt;"",'организаторы-распределение'!F59,"")</f>
      </c>
    </row>
    <row r="60" spans="1:5" ht="12.75">
      <c r="A60" s="3">
        <f>IF(аудитории!A60&lt;&gt;"",аудитории!A60,"")</f>
      </c>
      <c r="B60" s="3">
        <f>IF(A60&lt;&gt;"",'организаторы-распределение'!A60,"")</f>
      </c>
      <c r="D60" s="3">
        <f>IF(аудитории!A60&lt;&gt;"",аудитории!A60,"")</f>
      </c>
      <c r="E60" s="3">
        <f>IF(D60&lt;&gt;"",'организаторы-распределение'!F60,"")</f>
      </c>
    </row>
    <row r="61" spans="1:5" ht="12.75">
      <c r="A61" s="3">
        <f>IF(аудитории!A61&lt;&gt;"",аудитории!A61,"")</f>
      </c>
      <c r="B61" s="3">
        <f>IF(A61&lt;&gt;"",'организаторы-распределение'!A61,"")</f>
      </c>
      <c r="D61" s="3">
        <f>IF(аудитории!A61&lt;&gt;"",аудитории!A61,"")</f>
      </c>
      <c r="E61" s="3">
        <f>IF(D61&lt;&gt;"",'организаторы-распределение'!F61,"")</f>
      </c>
    </row>
    <row r="62" spans="1:5" ht="12.75">
      <c r="A62" s="3">
        <f>IF(аудитории!A62&lt;&gt;"",аудитории!A62,"")</f>
      </c>
      <c r="B62" s="3">
        <f>IF(A62&lt;&gt;"",'организаторы-распределение'!A62,"")</f>
      </c>
      <c r="D62" s="3">
        <f>IF(аудитории!A62&lt;&gt;"",аудитории!A62,"")</f>
      </c>
      <c r="E62" s="3">
        <f>IF(D62&lt;&gt;"",'организаторы-распределение'!F62,"")</f>
      </c>
    </row>
    <row r="63" spans="1:5" ht="12.75">
      <c r="A63" s="3">
        <f>IF(аудитории!A63&lt;&gt;"",аудитории!A63,"")</f>
      </c>
      <c r="B63" s="3">
        <f>IF(A63&lt;&gt;"",'организаторы-распределение'!A63,"")</f>
      </c>
      <c r="D63" s="3">
        <f>IF(аудитории!A63&lt;&gt;"",аудитории!A63,"")</f>
      </c>
      <c r="E63" s="3">
        <f>IF(D63&lt;&gt;"",'организаторы-распределение'!F63,"")</f>
      </c>
    </row>
    <row r="64" spans="1:5" ht="12.75">
      <c r="A64" s="3">
        <f>IF(аудитории!A64&lt;&gt;"",аудитории!A64,"")</f>
      </c>
      <c r="B64" s="3">
        <f>IF(A64&lt;&gt;"",'организаторы-распределение'!A64,"")</f>
      </c>
      <c r="D64" s="3">
        <f>IF(аудитории!A64&lt;&gt;"",аудитории!A64,"")</f>
      </c>
      <c r="E64" s="3">
        <f>IF(D64&lt;&gt;"",'организаторы-распределение'!F64,"")</f>
      </c>
    </row>
    <row r="65" spans="1:5" ht="12.75">
      <c r="A65" s="3">
        <f>IF(аудитории!A65&lt;&gt;"",аудитории!A65,"")</f>
      </c>
      <c r="B65" s="3">
        <f>IF(A65&lt;&gt;"",'организаторы-распределение'!A65,"")</f>
      </c>
      <c r="D65" s="3">
        <f>IF(аудитории!A65&lt;&gt;"",аудитории!A65,"")</f>
      </c>
      <c r="E65" s="3">
        <f>IF(D65&lt;&gt;"",'организаторы-распределение'!F65,"")</f>
      </c>
    </row>
    <row r="66" spans="1:5" ht="12.75">
      <c r="A66" s="3">
        <f>IF(аудитории!A66&lt;&gt;"",аудитории!A66,"")</f>
      </c>
      <c r="B66" s="3">
        <f>IF(A66&lt;&gt;"",'организаторы-распределение'!A66,"")</f>
      </c>
      <c r="D66" s="3">
        <f>IF(аудитории!A66&lt;&gt;"",аудитории!A66,"")</f>
      </c>
      <c r="E66" s="3">
        <f>IF(D66&lt;&gt;"",'организаторы-распределение'!F66,"")</f>
      </c>
    </row>
    <row r="67" spans="1:5" ht="12.75">
      <c r="A67" s="3">
        <f>IF(аудитории!A67&lt;&gt;"",аудитории!A67,"")</f>
      </c>
      <c r="B67" s="3">
        <f>IF(A67&lt;&gt;"",'организаторы-распределение'!A67,"")</f>
      </c>
      <c r="D67" s="3">
        <f>IF(аудитории!A67&lt;&gt;"",аудитории!A67,"")</f>
      </c>
      <c r="E67" s="3">
        <f>IF(D67&lt;&gt;"",'организаторы-распределение'!F67,"")</f>
      </c>
    </row>
    <row r="68" spans="1:5" ht="12.75">
      <c r="A68" s="3">
        <f>IF(аудитории!A68&lt;&gt;"",аудитории!A68,"")</f>
      </c>
      <c r="B68" s="3">
        <f>IF(A68&lt;&gt;"",'организаторы-распределение'!A68,"")</f>
      </c>
      <c r="D68" s="3">
        <f>IF(аудитории!A68&lt;&gt;"",аудитории!A68,"")</f>
      </c>
      <c r="E68" s="3">
        <f>IF(D68&lt;&gt;"",'организаторы-распределение'!F68,"")</f>
      </c>
    </row>
    <row r="69" spans="1:5" ht="12.75">
      <c r="A69" s="3">
        <f>IF(аудитории!A69&lt;&gt;"",аудитории!A69,"")</f>
      </c>
      <c r="B69" s="3">
        <f>IF(A69&lt;&gt;"",'организаторы-распределение'!A69,"")</f>
      </c>
      <c r="D69" s="3">
        <f>IF(аудитории!A69&lt;&gt;"",аудитории!A69,"")</f>
      </c>
      <c r="E69" s="3">
        <f>IF(D69&lt;&gt;"",'организаторы-распределение'!F69,"")</f>
      </c>
    </row>
    <row r="70" spans="1:5" ht="12.75">
      <c r="A70" s="3">
        <f>IF(аудитории!A70&lt;&gt;"",аудитории!A70,"")</f>
      </c>
      <c r="B70" s="3">
        <f>IF(A70&lt;&gt;"",'организаторы-распределение'!A70,"")</f>
      </c>
      <c r="D70" s="3">
        <f>IF(аудитории!A70&lt;&gt;"",аудитории!A70,"")</f>
      </c>
      <c r="E70" s="3">
        <f>IF(D70&lt;&gt;"",'организаторы-распределение'!F70,"")</f>
      </c>
    </row>
    <row r="71" spans="1:5" ht="12.75">
      <c r="A71" s="3">
        <f>IF(аудитории!A71&lt;&gt;"",аудитории!A71,"")</f>
      </c>
      <c r="B71" s="3">
        <f>IF(A71&lt;&gt;"",'организаторы-распределение'!A71,"")</f>
      </c>
      <c r="D71" s="3">
        <f>IF(аудитории!A71&lt;&gt;"",аудитории!A71,"")</f>
      </c>
      <c r="E71" s="3">
        <f>IF(D71&lt;&gt;"",'организаторы-распределение'!F71,"")</f>
      </c>
    </row>
    <row r="72" spans="1:5" ht="12.75">
      <c r="A72" s="3">
        <f>IF(аудитории!A72&lt;&gt;"",аудитории!A72,"")</f>
      </c>
      <c r="B72" s="3">
        <f>IF(A72&lt;&gt;"",'организаторы-распределение'!A72,"")</f>
      </c>
      <c r="D72" s="3">
        <f>IF(аудитории!A72&lt;&gt;"",аудитории!A72,"")</f>
      </c>
      <c r="E72" s="3">
        <f>IF(D72&lt;&gt;"",'организаторы-распределение'!F72,"")</f>
      </c>
    </row>
    <row r="73" spans="1:5" ht="12.75">
      <c r="A73" s="3">
        <f>IF(аудитории!A73&lt;&gt;"",аудитории!A73,"")</f>
      </c>
      <c r="B73" s="3">
        <f>IF(A73&lt;&gt;"",'организаторы-распределение'!A73,"")</f>
      </c>
      <c r="D73" s="3">
        <f>IF(аудитории!A73&lt;&gt;"",аудитории!A73,"")</f>
      </c>
      <c r="E73" s="3">
        <f>IF(D73&lt;&gt;"",'организаторы-распределение'!F73,"")</f>
      </c>
    </row>
    <row r="74" spans="1:5" ht="12.75">
      <c r="A74" s="3">
        <f>IF(аудитории!A74&lt;&gt;"",аудитории!A74,"")</f>
      </c>
      <c r="B74" s="3">
        <f>IF(A74&lt;&gt;"",'организаторы-распределение'!A74,"")</f>
      </c>
      <c r="D74" s="3">
        <f>IF(аудитории!A74&lt;&gt;"",аудитории!A74,"")</f>
      </c>
      <c r="E74" s="3">
        <f>IF(D74&lt;&gt;"",'организаторы-распределение'!F74,"")</f>
      </c>
    </row>
    <row r="75" spans="1:5" ht="12.75">
      <c r="A75" s="3">
        <f>IF(аудитории!A75&lt;&gt;"",аудитории!A75,"")</f>
      </c>
      <c r="B75" s="3">
        <f>IF(A75&lt;&gt;"",'организаторы-распределение'!A75,"")</f>
      </c>
      <c r="D75" s="3">
        <f>IF(аудитории!A75&lt;&gt;"",аудитории!A75,"")</f>
      </c>
      <c r="E75" s="3">
        <f>IF(D75&lt;&gt;"",'организаторы-распределение'!F75,"")</f>
      </c>
    </row>
    <row r="76" spans="1:5" ht="12.75">
      <c r="A76" s="3">
        <f>IF(аудитории!A76&lt;&gt;"",аудитории!A76,"")</f>
      </c>
      <c r="B76" s="3">
        <f>IF(A76&lt;&gt;"",'организаторы-распределение'!A76,"")</f>
      </c>
      <c r="D76" s="3">
        <f>IF(аудитории!A76&lt;&gt;"",аудитории!A76,"")</f>
      </c>
      <c r="E76" s="3">
        <f>IF(D76&lt;&gt;"",'организаторы-распределение'!F76,"")</f>
      </c>
    </row>
    <row r="77" spans="1:5" ht="12.75">
      <c r="A77" s="3">
        <f>IF(аудитории!A77&lt;&gt;"",аудитории!A77,"")</f>
      </c>
      <c r="B77" s="3">
        <f>IF(A77&lt;&gt;"",'организаторы-распределение'!A77,"")</f>
      </c>
      <c r="D77" s="3">
        <f>IF(аудитории!A77&lt;&gt;"",аудитории!A77,"")</f>
      </c>
      <c r="E77" s="3">
        <f>IF(D77&lt;&gt;"",'организаторы-распределение'!F77,"")</f>
      </c>
    </row>
    <row r="78" spans="1:5" ht="12.75">
      <c r="A78" s="3">
        <f>IF(аудитории!A78&lt;&gt;"",аудитории!A78,"")</f>
      </c>
      <c r="B78" s="3">
        <f>IF(A78&lt;&gt;"",'организаторы-распределение'!A78,"")</f>
      </c>
      <c r="D78" s="3">
        <f>IF(аудитории!A78&lt;&gt;"",аудитории!A78,"")</f>
      </c>
      <c r="E78" s="3">
        <f>IF(D78&lt;&gt;"",'организаторы-распределение'!F78,"")</f>
      </c>
    </row>
    <row r="79" spans="1:5" ht="12.75">
      <c r="A79" s="3">
        <f>IF(аудитории!A79&lt;&gt;"",аудитории!A79,"")</f>
      </c>
      <c r="B79" s="3">
        <f>IF(A79&lt;&gt;"",'организаторы-распределение'!A79,"")</f>
      </c>
      <c r="D79" s="3">
        <f>IF(аудитории!A79&lt;&gt;"",аудитории!A79,"")</f>
      </c>
      <c r="E79" s="3">
        <f>IF(D79&lt;&gt;"",'организаторы-распределение'!F79,"")</f>
      </c>
    </row>
    <row r="80" spans="1:5" ht="12.75">
      <c r="A80" s="3">
        <f>IF(аудитории!A80&lt;&gt;"",аудитории!A80,"")</f>
      </c>
      <c r="B80" s="3">
        <f>IF(A80&lt;&gt;"",'организаторы-распределение'!A80,"")</f>
      </c>
      <c r="D80" s="3">
        <f>IF(аудитории!A80&lt;&gt;"",аудитории!A80,"")</f>
      </c>
      <c r="E80" s="3">
        <f>IF(D80&lt;&gt;"",'организаторы-распределение'!F80,"")</f>
      </c>
    </row>
    <row r="81" spans="1:5" ht="12.75">
      <c r="A81" s="3">
        <f>IF(аудитории!A81&lt;&gt;"",аудитории!A81,"")</f>
      </c>
      <c r="B81" s="3">
        <f>IF(A81&lt;&gt;"",'организаторы-распределение'!A81,"")</f>
      </c>
      <c r="D81" s="3">
        <f>IF(аудитории!A81&lt;&gt;"",аудитории!A81,"")</f>
      </c>
      <c r="E81" s="3">
        <f>IF(D81&lt;&gt;"",'организаторы-распределение'!F81,"")</f>
      </c>
    </row>
    <row r="82" spans="1:5" ht="12.75">
      <c r="A82" s="3">
        <f>IF(аудитории!A82&lt;&gt;"",аудитории!A82,"")</f>
      </c>
      <c r="B82" s="3">
        <f>IF(A82&lt;&gt;"",'организаторы-распределение'!A82,"")</f>
      </c>
      <c r="D82" s="3">
        <f>IF(аудитории!A82&lt;&gt;"",аудитории!A82,"")</f>
      </c>
      <c r="E82" s="3">
        <f>IF(D82&lt;&gt;"",'организаторы-распределение'!F82,"")</f>
      </c>
    </row>
    <row r="83" spans="1:5" ht="12.75">
      <c r="A83" s="3">
        <f>IF(аудитории!A83&lt;&gt;"",аудитории!A83,"")</f>
      </c>
      <c r="B83" s="3">
        <f>IF(A83&lt;&gt;"",'организаторы-распределение'!A83,"")</f>
      </c>
      <c r="D83" s="3">
        <f>IF(аудитории!A83&lt;&gt;"",аудитории!A83,"")</f>
      </c>
      <c r="E83" s="3">
        <f>IF(D83&lt;&gt;"",'организаторы-распределение'!F83,"")</f>
      </c>
    </row>
    <row r="84" spans="1:5" ht="12.75">
      <c r="A84" s="3">
        <f>IF(аудитории!A84&lt;&gt;"",аудитории!A84,"")</f>
      </c>
      <c r="B84" s="3">
        <f>IF(A84&lt;&gt;"",'организаторы-распределение'!A84,"")</f>
      </c>
      <c r="D84" s="3">
        <f>IF(аудитории!A84&lt;&gt;"",аудитории!A84,"")</f>
      </c>
      <c r="E84" s="3">
        <f>IF(D84&lt;&gt;"",'организаторы-распределение'!F84,"")</f>
      </c>
    </row>
    <row r="85" spans="1:5" ht="12.75">
      <c r="A85" s="3">
        <f>IF(аудитории!A85&lt;&gt;"",аудитории!A85,"")</f>
      </c>
      <c r="B85" s="3">
        <f>IF(A85&lt;&gt;"",'организаторы-распределение'!A85,"")</f>
      </c>
      <c r="D85" s="3">
        <f>IF(аудитории!A85&lt;&gt;"",аудитории!A85,"")</f>
      </c>
      <c r="E85" s="3">
        <f>IF(D85&lt;&gt;"",'организаторы-распределение'!F85,"")</f>
      </c>
    </row>
    <row r="86" spans="1:5" ht="12.75">
      <c r="A86" s="3">
        <f>IF(аудитории!A86&lt;&gt;"",аудитории!A86,"")</f>
      </c>
      <c r="B86" s="3">
        <f>IF(A86&lt;&gt;"",'организаторы-распределение'!A86,"")</f>
      </c>
      <c r="D86" s="3">
        <f>IF(аудитории!A86&lt;&gt;"",аудитории!A86,"")</f>
      </c>
      <c r="E86" s="3">
        <f>IF(D86&lt;&gt;"",'организаторы-распределение'!F86,"")</f>
      </c>
    </row>
    <row r="87" spans="1:5" ht="12.75">
      <c r="A87" s="3">
        <f>IF(аудитории!A87&lt;&gt;"",аудитории!A87,"")</f>
      </c>
      <c r="B87" s="3">
        <f>IF(A87&lt;&gt;"",'организаторы-распределение'!A87,"")</f>
      </c>
      <c r="D87" s="3">
        <f>IF(аудитории!A87&lt;&gt;"",аудитории!A87,"")</f>
      </c>
      <c r="E87" s="3">
        <f>IF(D87&lt;&gt;"",'организаторы-распределение'!F87,"")</f>
      </c>
    </row>
    <row r="88" spans="1:5" ht="12.75">
      <c r="A88" s="3">
        <f>IF(аудитории!A88&lt;&gt;"",аудитории!A88,"")</f>
      </c>
      <c r="B88" s="3">
        <f>IF(A88&lt;&gt;"",'организаторы-распределение'!A88,"")</f>
      </c>
      <c r="D88" s="3">
        <f>IF(аудитории!A88&lt;&gt;"",аудитории!A88,"")</f>
      </c>
      <c r="E88" s="3">
        <f>IF(D88&lt;&gt;"",'организаторы-распределение'!F88,"")</f>
      </c>
    </row>
    <row r="89" spans="1:5" ht="12.75">
      <c r="A89" s="3">
        <f>IF(аудитории!A89&lt;&gt;"",аудитории!A89,"")</f>
      </c>
      <c r="B89" s="3">
        <f>IF(A89&lt;&gt;"",'организаторы-распределение'!A89,"")</f>
      </c>
      <c r="D89" s="3">
        <f>IF(аудитории!A89&lt;&gt;"",аудитории!A89,"")</f>
      </c>
      <c r="E89" s="3">
        <f>IF(D89&lt;&gt;"",'организаторы-распределение'!F89,"")</f>
      </c>
    </row>
    <row r="90" spans="1:5" ht="12.75">
      <c r="A90" s="3">
        <f>IF(аудитории!A90&lt;&gt;"",аудитории!A90,"")</f>
      </c>
      <c r="B90" s="3">
        <f>IF(A90&lt;&gt;"",'организаторы-распределение'!A90,"")</f>
      </c>
      <c r="D90" s="3">
        <f>IF(аудитории!A90&lt;&gt;"",аудитории!A90,"")</f>
      </c>
      <c r="E90" s="3">
        <f>IF(D90&lt;&gt;"",'организаторы-распределение'!F90,"")</f>
      </c>
    </row>
    <row r="91" spans="1:5" ht="12.75">
      <c r="A91" s="3">
        <f>IF(аудитории!A91&lt;&gt;"",аудитории!A91,"")</f>
      </c>
      <c r="B91" s="3">
        <f>IF(A91&lt;&gt;"",'организаторы-распределение'!A91,"")</f>
      </c>
      <c r="D91" s="3">
        <f>IF(аудитории!A91&lt;&gt;"",аудитории!A91,"")</f>
      </c>
      <c r="E91" s="3">
        <f>IF(D91&lt;&gt;"",'организаторы-распределение'!F91,"")</f>
      </c>
    </row>
    <row r="92" spans="1:5" ht="12.75">
      <c r="A92" s="3">
        <f>IF(аудитории!A92&lt;&gt;"",аудитории!A92,"")</f>
      </c>
      <c r="B92" s="3">
        <f>IF(A92&lt;&gt;"",'организаторы-распределение'!A92,"")</f>
      </c>
      <c r="D92" s="3">
        <f>IF(аудитории!A92&lt;&gt;"",аудитории!A92,"")</f>
      </c>
      <c r="E92" s="3">
        <f>IF(D92&lt;&gt;"",'организаторы-распределение'!F92,"")</f>
      </c>
    </row>
    <row r="93" spans="1:5" ht="12.75">
      <c r="A93" s="3">
        <f>IF(аудитории!A93&lt;&gt;"",аудитории!A93,"")</f>
      </c>
      <c r="B93" s="3">
        <f>IF(A93&lt;&gt;"",'организаторы-распределение'!A93,"")</f>
      </c>
      <c r="D93" s="3">
        <f>IF(аудитории!A93&lt;&gt;"",аудитории!A93,"")</f>
      </c>
      <c r="E93" s="3">
        <f>IF(D93&lt;&gt;"",'организаторы-распределение'!F93,"")</f>
      </c>
    </row>
    <row r="94" spans="1:5" ht="12.75">
      <c r="A94" s="3">
        <f>IF(аудитории!A94&lt;&gt;"",аудитории!A94,"")</f>
      </c>
      <c r="B94" s="3">
        <f>IF(A94&lt;&gt;"",'организаторы-распределение'!A94,"")</f>
      </c>
      <c r="D94" s="3">
        <f>IF(аудитории!A94&lt;&gt;"",аудитории!A94,"")</f>
      </c>
      <c r="E94" s="3">
        <f>IF(D94&lt;&gt;"",'организаторы-распределение'!F94,"")</f>
      </c>
    </row>
    <row r="95" spans="1:5" ht="12.75">
      <c r="A95" s="3">
        <f>IF(аудитории!A95&lt;&gt;"",аудитории!A95,"")</f>
      </c>
      <c r="B95" s="3">
        <f>IF(A95&lt;&gt;"",'организаторы-распределение'!A95,"")</f>
      </c>
      <c r="D95" s="3">
        <f>IF(аудитории!A95&lt;&gt;"",аудитории!A95,"")</f>
      </c>
      <c r="E95" s="3">
        <f>IF(D95&lt;&gt;"",'организаторы-распределение'!F95,"")</f>
      </c>
    </row>
    <row r="96" spans="1:5" ht="12.75">
      <c r="A96" s="3">
        <f>IF(аудитории!A96&lt;&gt;"",аудитории!A96,"")</f>
      </c>
      <c r="B96" s="3">
        <f>IF(A96&lt;&gt;"",'организаторы-распределение'!A96,"")</f>
      </c>
      <c r="D96" s="3">
        <f>IF(аудитории!A96&lt;&gt;"",аудитории!A96,"")</f>
      </c>
      <c r="E96" s="3">
        <f>IF(D96&lt;&gt;"",'организаторы-распределение'!F96,"")</f>
      </c>
    </row>
    <row r="97" spans="1:5" ht="12.75">
      <c r="A97" s="3">
        <f>IF(аудитории!A97&lt;&gt;"",аудитории!A97,"")</f>
      </c>
      <c r="B97" s="3">
        <f>IF(A97&lt;&gt;"",'организаторы-распределение'!A97,"")</f>
      </c>
      <c r="D97" s="3">
        <f>IF(аудитории!A97&lt;&gt;"",аудитории!A97,"")</f>
      </c>
      <c r="E97" s="3">
        <f>IF(D97&lt;&gt;"",'организаторы-распределение'!F97,"")</f>
      </c>
    </row>
    <row r="98" spans="1:5" ht="12.75">
      <c r="A98" s="3">
        <f>IF(аудитории!A98&lt;&gt;"",аудитории!A98,"")</f>
      </c>
      <c r="B98" s="3">
        <f>IF(A98&lt;&gt;"",'организаторы-распределение'!A98,"")</f>
      </c>
      <c r="D98" s="3">
        <f>IF(аудитории!A98&lt;&gt;"",аудитории!A98,"")</f>
      </c>
      <c r="E98" s="3">
        <f>IF(D98&lt;&gt;"",'организаторы-распределение'!F98,"")</f>
      </c>
    </row>
    <row r="99" spans="1:5" ht="12.75">
      <c r="A99" s="3">
        <f>IF(аудитории!A99&lt;&gt;"",аудитории!A99,"")</f>
      </c>
      <c r="B99" s="3">
        <f>IF(A99&lt;&gt;"",'организаторы-распределение'!A99,"")</f>
      </c>
      <c r="D99" s="3">
        <f>IF(аудитории!A99&lt;&gt;"",аудитории!A99,"")</f>
      </c>
      <c r="E99" s="3">
        <f>IF(D99&lt;&gt;"",'организаторы-распределение'!F99,"")</f>
      </c>
    </row>
    <row r="100" spans="1:5" ht="12.75">
      <c r="A100" s="3">
        <f>IF(аудитории!A100&lt;&gt;"",аудитории!A100,"")</f>
      </c>
      <c r="B100" s="3">
        <f>IF(A100&lt;&gt;"",'организаторы-распределение'!A100,"")</f>
      </c>
      <c r="D100" s="3">
        <f>IF(аудитории!A100&lt;&gt;"",аудитории!A100,"")</f>
      </c>
      <c r="E100" s="3">
        <f>IF(D100&lt;&gt;"",'организаторы-распределение'!F100,"")</f>
      </c>
    </row>
    <row r="101" spans="1:5" ht="12.75">
      <c r="A101" s="3">
        <f>IF(аудитории!A101&lt;&gt;"",аудитории!A101,"")</f>
      </c>
      <c r="B101" s="3">
        <f>IF(A101&lt;&gt;"",'организаторы-распределение'!A101,"")</f>
      </c>
      <c r="D101" s="3">
        <f>IF(аудитории!A101&lt;&gt;"",аудитории!A101,"")</f>
      </c>
      <c r="E101" s="3">
        <f>IF(D101&lt;&gt;"",'организаторы-распределение'!F101,"")</f>
      </c>
    </row>
    <row r="102" spans="1:5" ht="12.75">
      <c r="A102" s="3">
        <f>IF(аудитории!A102&lt;&gt;"",аудитории!A102,"")</f>
      </c>
      <c r="B102" s="3">
        <f>IF(A102&lt;&gt;"",'организаторы-распределение'!A102,"")</f>
      </c>
      <c r="D102" s="3">
        <f>IF(аудитории!A102&lt;&gt;"",аудитории!A102,"")</f>
      </c>
      <c r="E102" s="3">
        <f>IF(D102&lt;&gt;"",'организаторы-распределение'!F102,"")</f>
      </c>
    </row>
    <row r="103" spans="1:5" ht="12.75">
      <c r="A103" s="3">
        <f>IF(аудитории!A103&lt;&gt;"",аудитории!A103,"")</f>
      </c>
      <c r="B103" s="3">
        <f>IF(A103&lt;&gt;"",'организаторы-распределение'!A103,"")</f>
      </c>
      <c r="D103" s="3">
        <f>IF(аудитории!A103&lt;&gt;"",аудитории!A103,"")</f>
      </c>
      <c r="E103" s="3">
        <f>IF(D103&lt;&gt;"",'организаторы-распределение'!F103,"")</f>
      </c>
    </row>
    <row r="104" spans="1:5" ht="12.75">
      <c r="A104" s="3">
        <f>IF(аудитории!A104&lt;&gt;"",аудитории!A104,"")</f>
      </c>
      <c r="B104" s="3">
        <f>IF(A104&lt;&gt;"",'организаторы-распределение'!A104,"")</f>
      </c>
      <c r="D104" s="3">
        <f>IF(аудитории!A104&lt;&gt;"",аудитории!A104,"")</f>
      </c>
      <c r="E104" s="3">
        <f>IF(D104&lt;&gt;"",'организаторы-распределение'!F104,"")</f>
      </c>
    </row>
    <row r="105" spans="1:5" ht="12.75">
      <c r="A105" s="3">
        <f>IF(аудитории!A105&lt;&gt;"",аудитории!A105,"")</f>
      </c>
      <c r="B105" s="3">
        <f>IF(A105&lt;&gt;"",'организаторы-распределение'!A105,"")</f>
      </c>
      <c r="D105" s="3">
        <f>IF(аудитории!A105&lt;&gt;"",аудитории!A105,"")</f>
      </c>
      <c r="E105" s="3">
        <f>IF(D105&lt;&gt;"",'организаторы-распределение'!F105,"")</f>
      </c>
    </row>
    <row r="106" spans="1:5" ht="12.75">
      <c r="A106" s="3">
        <f>IF(аудитории!A106&lt;&gt;"",аудитории!A106,"")</f>
      </c>
      <c r="B106" s="3">
        <f>IF(A106&lt;&gt;"",'организаторы-распределение'!A106,"")</f>
      </c>
      <c r="D106" s="3">
        <f>IF(аудитории!A106&lt;&gt;"",аудитории!A106,"")</f>
      </c>
      <c r="E106" s="3">
        <f>IF(D106&lt;&gt;"",'организаторы-распределение'!F106,"")</f>
      </c>
    </row>
    <row r="107" spans="1:5" ht="12.75">
      <c r="A107" s="3">
        <f>IF(аудитории!A107&lt;&gt;"",аудитории!A107,"")</f>
      </c>
      <c r="B107" s="3">
        <f>IF(A107&lt;&gt;"",'организаторы-распределение'!A107,"")</f>
      </c>
      <c r="D107" s="3">
        <f>IF(аудитории!A107&lt;&gt;"",аудитории!A107,"")</f>
      </c>
      <c r="E107" s="3">
        <f>IF(D107&lt;&gt;"",'организаторы-распределение'!F107,"")</f>
      </c>
    </row>
    <row r="108" spans="1:5" ht="12.75">
      <c r="A108" s="3">
        <f>IF(аудитории!A108&lt;&gt;"",аудитории!A108,"")</f>
      </c>
      <c r="B108" s="3">
        <f>IF(A108&lt;&gt;"",'организаторы-распределение'!A108,"")</f>
      </c>
      <c r="D108" s="3">
        <f>IF(аудитории!A108&lt;&gt;"",аудитории!A108,"")</f>
      </c>
      <c r="E108" s="3">
        <f>IF(D108&lt;&gt;"",'организаторы-распределение'!F108,"")</f>
      </c>
    </row>
    <row r="109" spans="1:5" ht="12.75">
      <c r="A109" s="3">
        <f>IF(аудитории!A109&lt;&gt;"",аудитории!A109,"")</f>
      </c>
      <c r="B109" s="3">
        <f>IF(A109&lt;&gt;"",'организаторы-распределение'!A109,"")</f>
      </c>
      <c r="D109" s="3">
        <f>IF(аудитории!A109&lt;&gt;"",аудитории!A109,"")</f>
      </c>
      <c r="E109" s="3">
        <f>IF(D109&lt;&gt;"",'организаторы-распределение'!F109,"")</f>
      </c>
    </row>
    <row r="110" spans="1:5" ht="12.75">
      <c r="A110" s="3">
        <f>IF(аудитории!A110&lt;&gt;"",аудитории!A110,"")</f>
      </c>
      <c r="B110" s="3">
        <f>IF(A110&lt;&gt;"",'организаторы-распределение'!A110,"")</f>
      </c>
      <c r="D110" s="3">
        <f>IF(аудитории!A110&lt;&gt;"",аудитории!A110,"")</f>
      </c>
      <c r="E110" s="3">
        <f>IF(D110&lt;&gt;"",'организаторы-распределение'!F110,"")</f>
      </c>
    </row>
    <row r="111" spans="1:5" ht="12.75">
      <c r="A111" s="3">
        <f>IF(аудитории!A111&lt;&gt;"",аудитории!A111,"")</f>
      </c>
      <c r="B111" s="3">
        <f>IF(A111&lt;&gt;"",'организаторы-распределение'!A111,"")</f>
      </c>
      <c r="D111" s="3">
        <f>IF(аудитории!A111&lt;&gt;"",аудитории!A111,"")</f>
      </c>
      <c r="E111" s="3">
        <f>IF(D111&lt;&gt;"",'организаторы-распределение'!F111,"")</f>
      </c>
    </row>
    <row r="112" spans="1:5" ht="12.75">
      <c r="A112" s="3">
        <f>IF(аудитории!A112&lt;&gt;"",аудитории!A112,"")</f>
      </c>
      <c r="B112" s="3">
        <f>IF(A112&lt;&gt;"",'организаторы-распределение'!A112,"")</f>
      </c>
      <c r="D112" s="3">
        <f>IF(аудитории!A112&lt;&gt;"",аудитории!A112,"")</f>
      </c>
      <c r="E112" s="3">
        <f>IF(D112&lt;&gt;"",'организаторы-распределение'!F112,"")</f>
      </c>
    </row>
    <row r="113" spans="1:5" ht="12.75">
      <c r="A113" s="3">
        <f>IF(аудитории!A113&lt;&gt;"",аудитории!A113,"")</f>
      </c>
      <c r="B113" s="3">
        <f>IF(A113&lt;&gt;"",'организаторы-распределение'!A113,"")</f>
      </c>
      <c r="D113" s="3">
        <f>IF(аудитории!A113&lt;&gt;"",аудитории!A113,"")</f>
      </c>
      <c r="E113" s="3">
        <f>IF(D113&lt;&gt;"",'организаторы-распределение'!F113,"")</f>
      </c>
    </row>
    <row r="114" spans="1:5" ht="12.75">
      <c r="A114" s="3">
        <f>IF(аудитории!A114&lt;&gt;"",аудитории!A114,"")</f>
      </c>
      <c r="B114" s="3">
        <f>IF(A114&lt;&gt;"",'организаторы-распределение'!A114,"")</f>
      </c>
      <c r="D114" s="3">
        <f>IF(аудитории!A114&lt;&gt;"",аудитории!A114,"")</f>
      </c>
      <c r="E114" s="3">
        <f>IF(D114&lt;&gt;"",'организаторы-распределение'!F114,"")</f>
      </c>
    </row>
    <row r="115" spans="1:5" ht="12.75">
      <c r="A115" s="3">
        <f>IF(аудитории!A115&lt;&gt;"",аудитории!A115,"")</f>
      </c>
      <c r="B115" s="3">
        <f>IF(A115&lt;&gt;"",'организаторы-распределение'!A115,"")</f>
      </c>
      <c r="D115" s="3">
        <f>IF(аудитории!A115&lt;&gt;"",аудитории!A115,"")</f>
      </c>
      <c r="E115" s="3">
        <f>IF(D115&lt;&gt;"",'организаторы-распределение'!F115,"")</f>
      </c>
    </row>
    <row r="116" spans="1:5" ht="12.75">
      <c r="A116" s="3">
        <f>IF(аудитории!A116&lt;&gt;"",аудитории!A116,"")</f>
      </c>
      <c r="B116" s="3">
        <f>IF(A116&lt;&gt;"",'организаторы-распределение'!A116,"")</f>
      </c>
      <c r="D116" s="3">
        <f>IF(аудитории!A116&lt;&gt;"",аудитории!A116,"")</f>
      </c>
      <c r="E116" s="3">
        <f>IF(D116&lt;&gt;"",'организаторы-распределение'!F116,"")</f>
      </c>
    </row>
    <row r="117" spans="1:5" ht="12.75">
      <c r="A117" s="3">
        <f>IF(аудитории!A117&lt;&gt;"",аудитории!A117,"")</f>
      </c>
      <c r="B117" s="3">
        <f>IF(A117&lt;&gt;"",'организаторы-распределение'!A117,"")</f>
      </c>
      <c r="D117" s="3">
        <f>IF(аудитории!A117&lt;&gt;"",аудитории!A117,"")</f>
      </c>
      <c r="E117" s="3">
        <f>IF(D117&lt;&gt;"",'организаторы-распределение'!F117,"")</f>
      </c>
    </row>
    <row r="118" spans="1:5" ht="12.75">
      <c r="A118" s="3">
        <f>IF(аудитории!A118&lt;&gt;"",аудитории!A118,"")</f>
      </c>
      <c r="B118" s="3">
        <f>IF(A118&lt;&gt;"",'организаторы-распределение'!A118,"")</f>
      </c>
      <c r="D118" s="3">
        <f>IF(аудитории!A118&lt;&gt;"",аудитории!A118,"")</f>
      </c>
      <c r="E118" s="3">
        <f>IF(D118&lt;&gt;"",'организаторы-распределение'!F118,"")</f>
      </c>
    </row>
    <row r="119" spans="1:5" ht="12.75">
      <c r="A119" s="3">
        <f>IF(аудитории!A119&lt;&gt;"",аудитории!A119,"")</f>
      </c>
      <c r="B119" s="3">
        <f>IF(A119&lt;&gt;"",'организаторы-распределение'!A119,"")</f>
      </c>
      <c r="D119" s="3">
        <f>IF(аудитории!A119&lt;&gt;"",аудитории!A119,"")</f>
      </c>
      <c r="E119" s="3">
        <f>IF(D119&lt;&gt;"",'организаторы-распределение'!F119,"")</f>
      </c>
    </row>
    <row r="120" spans="1:5" ht="12.75">
      <c r="A120" s="3">
        <f>IF(аудитории!A120&lt;&gt;"",аудитории!A120,"")</f>
      </c>
      <c r="B120" s="3">
        <f>IF(A120&lt;&gt;"",'организаторы-распределение'!A120,"")</f>
      </c>
      <c r="D120" s="3">
        <f>IF(аудитории!A120&lt;&gt;"",аудитории!A120,"")</f>
      </c>
      <c r="E120" s="3">
        <f>IF(D120&lt;&gt;"",'организаторы-распределение'!F120,"")</f>
      </c>
    </row>
    <row r="121" spans="1:5" ht="12.75">
      <c r="A121" s="3">
        <f>IF(аудитории!A121&lt;&gt;"",аудитории!A121,"")</f>
      </c>
      <c r="B121" s="3">
        <f>IF(A121&lt;&gt;"",'организаторы-распределение'!A121,"")</f>
      </c>
      <c r="D121" s="3">
        <f>IF(аудитории!A121&lt;&gt;"",аудитории!A121,"")</f>
      </c>
      <c r="E121" s="3">
        <f>IF(D121&lt;&gt;"",'организаторы-распределение'!F121,"")</f>
      </c>
    </row>
    <row r="122" spans="1:5" ht="12.75">
      <c r="A122" s="3">
        <f>IF(аудитории!A122&lt;&gt;"",аудитории!A122,"")</f>
      </c>
      <c r="B122" s="3">
        <f>IF(A122&lt;&gt;"",'организаторы-распределение'!A122,"")</f>
      </c>
      <c r="D122" s="3">
        <f>IF(аудитории!A122&lt;&gt;"",аудитории!A122,"")</f>
      </c>
      <c r="E122" s="3">
        <f>IF(D122&lt;&gt;"",'организаторы-распределение'!F122,"")</f>
      </c>
    </row>
    <row r="123" spans="1:5" ht="12.75">
      <c r="A123" s="3">
        <f>IF(аудитории!A123&lt;&gt;"",аудитории!A123,"")</f>
      </c>
      <c r="B123" s="3">
        <f>IF(A123&lt;&gt;"",'организаторы-распределение'!A123,"")</f>
      </c>
      <c r="D123" s="3">
        <f>IF(аудитории!A123&lt;&gt;"",аудитории!A123,"")</f>
      </c>
      <c r="E123" s="3">
        <f>IF(D123&lt;&gt;"",'организаторы-распределение'!F123,"")</f>
      </c>
    </row>
    <row r="124" spans="1:5" ht="12.75">
      <c r="A124" s="3">
        <f>IF(аудитории!A124&lt;&gt;"",аудитории!A124,"")</f>
      </c>
      <c r="B124" s="3">
        <f>IF(A124&lt;&gt;"",'организаторы-распределение'!A124,"")</f>
      </c>
      <c r="D124" s="3">
        <f>IF(аудитории!A124&lt;&gt;"",аудитории!A124,"")</f>
      </c>
      <c r="E124" s="3">
        <f>IF(D124&lt;&gt;"",'организаторы-распределение'!F124,"")</f>
      </c>
    </row>
    <row r="125" spans="1:5" ht="12.75">
      <c r="A125" s="3">
        <f>IF(аудитории!A125&lt;&gt;"",аудитории!A125,"")</f>
      </c>
      <c r="B125" s="3">
        <f>IF(A125&lt;&gt;"",'организаторы-распределение'!A125,"")</f>
      </c>
      <c r="D125" s="3">
        <f>IF(аудитории!A125&lt;&gt;"",аудитории!A125,"")</f>
      </c>
      <c r="E125" s="3">
        <f>IF(D125&lt;&gt;"",'организаторы-распределение'!F125,"")</f>
      </c>
    </row>
    <row r="126" spans="1:5" ht="12.75">
      <c r="A126" s="3">
        <f>IF(аудитории!A126&lt;&gt;"",аудитории!A126,"")</f>
      </c>
      <c r="B126" s="3">
        <f>IF(A126&lt;&gt;"",'организаторы-распределение'!A126,"")</f>
      </c>
      <c r="D126" s="3">
        <f>IF(аудитории!A126&lt;&gt;"",аудитории!A126,"")</f>
      </c>
      <c r="E126" s="3">
        <f>IF(D126&lt;&gt;"",'организаторы-распределение'!F126,"")</f>
      </c>
    </row>
    <row r="127" spans="1:5" ht="12.75">
      <c r="A127" s="3">
        <f>IF(аудитории!A127&lt;&gt;"",аудитории!A127,"")</f>
      </c>
      <c r="B127" s="3">
        <f>IF(A127&lt;&gt;"",'организаторы-распределение'!A127,"")</f>
      </c>
      <c r="D127" s="3">
        <f>IF(аудитории!A127&lt;&gt;"",аудитории!A127,"")</f>
      </c>
      <c r="E127" s="3">
        <f>IF(D127&lt;&gt;"",'организаторы-распределение'!F127,"")</f>
      </c>
    </row>
    <row r="128" spans="1:5" ht="12.75">
      <c r="A128" s="3">
        <f>IF(аудитории!A128&lt;&gt;"",аудитории!A128,"")</f>
      </c>
      <c r="B128" s="3">
        <f>IF(A128&lt;&gt;"",'организаторы-распределение'!A128,"")</f>
      </c>
      <c r="D128" s="3">
        <f>IF(аудитории!A128&lt;&gt;"",аудитории!A128,"")</f>
      </c>
      <c r="E128" s="3">
        <f>IF(D128&lt;&gt;"",'организаторы-распределение'!F128,"")</f>
      </c>
    </row>
    <row r="129" spans="1:5" ht="12.75">
      <c r="A129" s="3">
        <f>IF(аудитории!A129&lt;&gt;"",аудитории!A129,"")</f>
      </c>
      <c r="B129" s="3">
        <f>IF(A129&lt;&gt;"",'организаторы-распределение'!A129,"")</f>
      </c>
      <c r="D129" s="3">
        <f>IF(аудитории!A129&lt;&gt;"",аудитории!A129,"")</f>
      </c>
      <c r="E129" s="3">
        <f>IF(D129&lt;&gt;"",'организаторы-распределение'!F129,"")</f>
      </c>
    </row>
    <row r="130" spans="1:5" ht="12.75">
      <c r="A130" s="3">
        <f>IF(аудитории!A130&lt;&gt;"",аудитории!A130,"")</f>
      </c>
      <c r="B130" s="3">
        <f>IF(A130&lt;&gt;"",'организаторы-распределение'!A130,"")</f>
      </c>
      <c r="D130" s="3">
        <f>IF(аудитории!A130&lt;&gt;"",аудитории!A130,"")</f>
      </c>
      <c r="E130" s="3">
        <f>IF(D130&lt;&gt;"",'организаторы-распределение'!F130,"")</f>
      </c>
    </row>
    <row r="131" spans="1:5" ht="12.75">
      <c r="A131" s="3">
        <f>IF(аудитории!A131&lt;&gt;"",аудитории!A131,"")</f>
      </c>
      <c r="B131" s="3">
        <f>IF(A131&lt;&gt;"",'организаторы-распределение'!A131,"")</f>
      </c>
      <c r="D131" s="3">
        <f>IF(аудитории!A131&lt;&gt;"",аудитории!A131,"")</f>
      </c>
      <c r="E131" s="3">
        <f>IF(D131&lt;&gt;"",'организаторы-распределение'!F131,"")</f>
      </c>
    </row>
    <row r="132" spans="1:5" ht="12.75">
      <c r="A132" s="3">
        <f>IF(аудитории!A132&lt;&gt;"",аудитории!A132,"")</f>
      </c>
      <c r="B132" s="3">
        <f>IF(A132&lt;&gt;"",'организаторы-распределение'!A132,"")</f>
      </c>
      <c r="D132" s="3">
        <f>IF(аудитории!A132&lt;&gt;"",аудитории!A132,"")</f>
      </c>
      <c r="E132" s="3">
        <f>IF(D132&lt;&gt;"",'организаторы-распределение'!F132,"")</f>
      </c>
    </row>
    <row r="133" spans="1:5" ht="12.75">
      <c r="A133" s="3">
        <f>IF(аудитории!A133&lt;&gt;"",аудитории!A133,"")</f>
      </c>
      <c r="B133" s="3">
        <f>IF(A133&lt;&gt;"",'организаторы-распределение'!A133,"")</f>
      </c>
      <c r="D133" s="3">
        <f>IF(аудитории!A133&lt;&gt;"",аудитории!A133,"")</f>
      </c>
      <c r="E133" s="3">
        <f>IF(D133&lt;&gt;"",'организаторы-распределение'!F133,"")</f>
      </c>
    </row>
    <row r="134" spans="1:5" ht="12.75">
      <c r="A134" s="3">
        <f>IF(аудитории!A134&lt;&gt;"",аудитории!A134,"")</f>
      </c>
      <c r="B134" s="3">
        <f>IF(A134&lt;&gt;"",'организаторы-распределение'!A134,"")</f>
      </c>
      <c r="D134" s="3">
        <f>IF(аудитории!A134&lt;&gt;"",аудитории!A134,"")</f>
      </c>
      <c r="E134" s="3">
        <f>IF(D134&lt;&gt;"",'организаторы-распределение'!F134,"")</f>
      </c>
    </row>
    <row r="135" spans="1:5" ht="12.75">
      <c r="A135" s="3">
        <f>IF(аудитории!A135&lt;&gt;"",аудитории!A135,"")</f>
      </c>
      <c r="B135" s="3">
        <f>IF(A135&lt;&gt;"",'организаторы-распределение'!A135,"")</f>
      </c>
      <c r="D135" s="3">
        <f>IF(аудитории!A135&lt;&gt;"",аудитории!A135,"")</f>
      </c>
      <c r="E135" s="3">
        <f>IF(D135&lt;&gt;"",'организаторы-распределение'!F135,"")</f>
      </c>
    </row>
    <row r="136" spans="1:5" ht="12.75">
      <c r="A136" s="3">
        <f>IF(аудитории!A136&lt;&gt;"",аудитории!A136,"")</f>
      </c>
      <c r="B136" s="3">
        <f>IF(A136&lt;&gt;"",'организаторы-распределение'!A136,"")</f>
      </c>
      <c r="D136" s="3">
        <f>IF(аудитории!A136&lt;&gt;"",аудитории!A136,"")</f>
      </c>
      <c r="E136" s="3">
        <f>IF(D136&lt;&gt;"",'организаторы-распределение'!F136,"")</f>
      </c>
    </row>
    <row r="137" spans="1:5" ht="12.75">
      <c r="A137" s="3">
        <f>IF(аудитории!A137&lt;&gt;"",аудитории!A137,"")</f>
      </c>
      <c r="B137" s="3">
        <f>IF(A137&lt;&gt;"",'организаторы-распределение'!A137,"")</f>
      </c>
      <c r="D137" s="3">
        <f>IF(аудитории!A137&lt;&gt;"",аудитории!A137,"")</f>
      </c>
      <c r="E137" s="3">
        <f>IF(D137&lt;&gt;"",'организаторы-распределение'!F137,"")</f>
      </c>
    </row>
    <row r="138" spans="1:5" ht="12.75">
      <c r="A138" s="3">
        <f>IF(аудитории!A138&lt;&gt;"",аудитории!A138,"")</f>
      </c>
      <c r="B138" s="3">
        <f>IF(A138&lt;&gt;"",'организаторы-распределение'!A138,"")</f>
      </c>
      <c r="D138" s="3">
        <f>IF(аудитории!A138&lt;&gt;"",аудитории!A138,"")</f>
      </c>
      <c r="E138" s="3">
        <f>IF(D138&lt;&gt;"",'организаторы-распределение'!F138,"")</f>
      </c>
    </row>
    <row r="139" spans="1:5" ht="12.75">
      <c r="A139" s="3">
        <f>IF(аудитории!A139&lt;&gt;"",аудитории!A139,"")</f>
      </c>
      <c r="B139" s="3">
        <f>IF(A139&lt;&gt;"",'организаторы-распределение'!A139,"")</f>
      </c>
      <c r="D139" s="3">
        <f>IF(аудитории!A139&lt;&gt;"",аудитории!A139,"")</f>
      </c>
      <c r="E139" s="3">
        <f>IF(D139&lt;&gt;"",'организаторы-распределение'!F139,"")</f>
      </c>
    </row>
    <row r="140" spans="1:5" ht="12.75">
      <c r="A140" s="3">
        <f>IF(аудитории!A140&lt;&gt;"",аудитории!A140,"")</f>
      </c>
      <c r="B140" s="3">
        <f>IF(A140&lt;&gt;"",'организаторы-распределение'!A140,"")</f>
      </c>
      <c r="D140" s="3">
        <f>IF(аудитории!A140&lt;&gt;"",аудитории!A140,"")</f>
      </c>
      <c r="E140" s="3">
        <f>IF(D140&lt;&gt;"",'организаторы-распределение'!F140,"")</f>
      </c>
    </row>
    <row r="141" spans="1:5" ht="12.75">
      <c r="A141" s="3">
        <f>IF(аудитории!A141&lt;&gt;"",аудитории!A141,"")</f>
      </c>
      <c r="B141" s="3">
        <f>IF(A141&lt;&gt;"",'организаторы-распределение'!A141,"")</f>
      </c>
      <c r="D141" s="3">
        <f>IF(аудитории!A141&lt;&gt;"",аудитории!A141,"")</f>
      </c>
      <c r="E141" s="3">
        <f>IF(D141&lt;&gt;"",'организаторы-распределение'!F141,"")</f>
      </c>
    </row>
    <row r="142" spans="1:5" ht="12.75">
      <c r="A142" s="3">
        <f>IF(аудитории!A142&lt;&gt;"",аудитории!A142,"")</f>
      </c>
      <c r="B142" s="3">
        <f>IF(A142&lt;&gt;"",'организаторы-распределение'!A142,"")</f>
      </c>
      <c r="D142" s="3">
        <f>IF(аудитории!A142&lt;&gt;"",аудитории!A142,"")</f>
      </c>
      <c r="E142" s="3">
        <f>IF(D142&lt;&gt;"",'организаторы-распределение'!F142,"")</f>
      </c>
    </row>
    <row r="143" spans="1:5" ht="12.75">
      <c r="A143" s="3">
        <f>IF(аудитории!A143&lt;&gt;"",аудитории!A143,"")</f>
      </c>
      <c r="B143" s="3">
        <f>IF(A143&lt;&gt;"",'организаторы-распределение'!A143,"")</f>
      </c>
      <c r="D143" s="3">
        <f>IF(аудитории!A143&lt;&gt;"",аудитории!A143,"")</f>
      </c>
      <c r="E143" s="3">
        <f>IF(D143&lt;&gt;"",'организаторы-распределение'!F143,"")</f>
      </c>
    </row>
    <row r="144" spans="1:5" ht="12.75">
      <c r="A144" s="3">
        <f>IF(аудитории!A144&lt;&gt;"",аудитории!A144,"")</f>
      </c>
      <c r="B144" s="3">
        <f>IF(A144&lt;&gt;"",'организаторы-распределение'!A144,"")</f>
      </c>
      <c r="D144" s="3">
        <f>IF(аудитории!A144&lt;&gt;"",аудитории!A144,"")</f>
      </c>
      <c r="E144" s="3">
        <f>IF(D144&lt;&gt;"",'организаторы-распределение'!F144,"")</f>
      </c>
    </row>
    <row r="145" spans="1:5" ht="12.75">
      <c r="A145" s="3">
        <f>IF(аудитории!A145&lt;&gt;"",аудитории!A145,"")</f>
      </c>
      <c r="B145" s="3">
        <f>IF(A145&lt;&gt;"",'организаторы-распределение'!A145,"")</f>
      </c>
      <c r="D145" s="3">
        <f>IF(аудитории!A145&lt;&gt;"",аудитории!A145,"")</f>
      </c>
      <c r="E145" s="3">
        <f>IF(D145&lt;&gt;"",'организаторы-распределение'!F145,"")</f>
      </c>
    </row>
    <row r="146" spans="1:5" ht="12.75">
      <c r="A146" s="3">
        <f>IF(аудитории!A146&lt;&gt;"",аудитории!A146,"")</f>
      </c>
      <c r="B146" s="3">
        <f>IF(A146&lt;&gt;"",'организаторы-распределение'!A146,"")</f>
      </c>
      <c r="D146" s="3">
        <f>IF(аудитории!A146&lt;&gt;"",аудитории!A146,"")</f>
      </c>
      <c r="E146" s="3">
        <f>IF(D146&lt;&gt;"",'организаторы-распределение'!F146,"")</f>
      </c>
    </row>
    <row r="147" spans="1:5" ht="12.75">
      <c r="A147" s="3">
        <f>IF(аудитории!A147&lt;&gt;"",аудитории!A147,"")</f>
      </c>
      <c r="B147" s="3">
        <f>IF(A147&lt;&gt;"",'организаторы-распределение'!A147,"")</f>
      </c>
      <c r="D147" s="3">
        <f>IF(аудитории!A147&lt;&gt;"",аудитории!A147,"")</f>
      </c>
      <c r="E147" s="3">
        <f>IF(D147&lt;&gt;"",'организаторы-распределение'!F147,"")</f>
      </c>
    </row>
    <row r="148" spans="1:5" ht="12.75">
      <c r="A148" s="3">
        <f>IF(аудитории!A148&lt;&gt;"",аудитории!A148,"")</f>
      </c>
      <c r="B148" s="3">
        <f>IF(A148&lt;&gt;"",'организаторы-распределение'!A148,"")</f>
      </c>
      <c r="D148" s="3">
        <f>IF(аудитории!A148&lt;&gt;"",аудитории!A148,"")</f>
      </c>
      <c r="E148" s="3">
        <f>IF(D148&lt;&gt;"",'организаторы-распределение'!F148,"")</f>
      </c>
    </row>
    <row r="149" spans="1:5" ht="12.75">
      <c r="A149" s="3">
        <f>IF(аудитории!A149&lt;&gt;"",аудитории!A149,"")</f>
      </c>
      <c r="B149" s="3">
        <f>IF(A149&lt;&gt;"",'организаторы-распределение'!A149,"")</f>
      </c>
      <c r="D149" s="3">
        <f>IF(аудитории!A149&lt;&gt;"",аудитории!A149,"")</f>
      </c>
      <c r="E149" s="3">
        <f>IF(D149&lt;&gt;"",'организаторы-распределение'!F149,"")</f>
      </c>
    </row>
    <row r="150" spans="1:5" ht="12.75">
      <c r="A150" s="3">
        <f>IF(аудитории!A150&lt;&gt;"",аудитории!A150,"")</f>
      </c>
      <c r="B150" s="3">
        <f>IF(A150&lt;&gt;"",'организаторы-распределение'!A150,"")</f>
      </c>
      <c r="D150" s="3">
        <f>IF(аудитории!A150&lt;&gt;"",аудитории!A150,"")</f>
      </c>
      <c r="E150" s="3">
        <f>IF(D150&lt;&gt;"",'организаторы-распределение'!F150,"")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F215"/>
  <sheetViews>
    <sheetView zoomScalePageLayoutView="0" workbookViewId="0" topLeftCell="A1">
      <selection activeCell="A2" sqref="A2:F4"/>
    </sheetView>
  </sheetViews>
  <sheetFormatPr defaultColWidth="9.00390625" defaultRowHeight="12.75"/>
  <cols>
    <col min="1" max="1" width="9.25390625" style="68" bestFit="1" customWidth="1"/>
    <col min="2" max="2" width="4.125" style="68" customWidth="1"/>
    <col min="3" max="3" width="14.125" style="68" customWidth="1"/>
    <col min="4" max="4" width="13.75390625" style="68" customWidth="1"/>
    <col min="5" max="5" width="17.25390625" style="68" customWidth="1"/>
    <col min="6" max="6" width="9.125" style="68" customWidth="1"/>
  </cols>
  <sheetData>
    <row r="1" spans="1:6" ht="12.75">
      <c r="A1" s="67" t="s">
        <v>24</v>
      </c>
      <c r="B1" s="67" t="s">
        <v>25</v>
      </c>
      <c r="C1" s="67" t="s">
        <v>26</v>
      </c>
      <c r="D1" s="67" t="s">
        <v>27</v>
      </c>
      <c r="E1" s="67" t="s">
        <v>28</v>
      </c>
      <c r="F1" s="67" t="s">
        <v>29</v>
      </c>
    </row>
    <row r="2" spans="1:6" ht="12.75">
      <c r="A2" s="68">
        <v>3407</v>
      </c>
      <c r="C2" s="83" t="s">
        <v>70</v>
      </c>
      <c r="D2" s="83" t="s">
        <v>69</v>
      </c>
      <c r="E2" s="83" t="s">
        <v>109</v>
      </c>
      <c r="F2" s="84" t="s">
        <v>110</v>
      </c>
    </row>
    <row r="3" spans="1:6" ht="12.75">
      <c r="A3" s="68">
        <v>3405</v>
      </c>
      <c r="C3" s="83" t="s">
        <v>111</v>
      </c>
      <c r="D3" s="83" t="s">
        <v>112</v>
      </c>
      <c r="E3" s="83" t="s">
        <v>23</v>
      </c>
      <c r="F3" s="84" t="s">
        <v>113</v>
      </c>
    </row>
    <row r="4" spans="3:6" ht="12.75">
      <c r="C4" s="83"/>
      <c r="D4" s="83"/>
      <c r="E4" s="83"/>
      <c r="F4" s="84"/>
    </row>
    <row r="5" spans="3:6" ht="12.75">
      <c r="C5" s="83"/>
      <c r="D5" s="83"/>
      <c r="E5" s="83"/>
      <c r="F5" s="84"/>
    </row>
    <row r="6" spans="3:6" ht="12.75">
      <c r="C6" s="83"/>
      <c r="D6" s="83"/>
      <c r="E6" s="83"/>
      <c r="F6" s="84"/>
    </row>
    <row r="7" spans="3:6" ht="12.75">
      <c r="C7" s="83"/>
      <c r="D7" s="83"/>
      <c r="E7" s="83"/>
      <c r="F7" s="84"/>
    </row>
    <row r="8" spans="3:6" ht="12.75">
      <c r="C8" s="83"/>
      <c r="D8" s="83"/>
      <c r="E8" s="83"/>
      <c r="F8" s="84"/>
    </row>
    <row r="9" spans="3:6" ht="12.75">
      <c r="C9" s="83"/>
      <c r="D9" s="83"/>
      <c r="E9" s="83"/>
      <c r="F9" s="84"/>
    </row>
    <row r="10" spans="3:6" ht="12.75">
      <c r="C10" s="83"/>
      <c r="D10" s="83"/>
      <c r="E10" s="83"/>
      <c r="F10" s="84"/>
    </row>
    <row r="11" spans="3:6" ht="12.75">
      <c r="C11" s="83"/>
      <c r="D11" s="83"/>
      <c r="E11" s="83"/>
      <c r="F11" s="84"/>
    </row>
    <row r="12" spans="3:6" ht="12.75">
      <c r="C12" s="83"/>
      <c r="D12" s="83"/>
      <c r="E12" s="83"/>
      <c r="F12" s="84"/>
    </row>
    <row r="13" spans="3:6" ht="12.75">
      <c r="C13" s="83"/>
      <c r="D13" s="83"/>
      <c r="E13" s="83"/>
      <c r="F13" s="84"/>
    </row>
    <row r="14" spans="3:6" ht="12.75">
      <c r="C14" s="83"/>
      <c r="D14" s="83"/>
      <c r="E14" s="83"/>
      <c r="F14" s="84"/>
    </row>
    <row r="15" spans="3:6" ht="12.75">
      <c r="C15" s="83"/>
      <c r="D15" s="83"/>
      <c r="E15" s="83"/>
      <c r="F15" s="84"/>
    </row>
    <row r="16" spans="3:6" ht="12.75">
      <c r="C16" s="83"/>
      <c r="D16" s="83"/>
      <c r="E16" s="83"/>
      <c r="F16" s="84"/>
    </row>
    <row r="17" spans="3:6" ht="12.75">
      <c r="C17" s="83"/>
      <c r="D17" s="83"/>
      <c r="E17" s="83"/>
      <c r="F17" s="84"/>
    </row>
    <row r="18" spans="3:6" ht="12.75">
      <c r="C18" s="83"/>
      <c r="D18" s="83"/>
      <c r="E18" s="83"/>
      <c r="F18" s="84"/>
    </row>
    <row r="19" spans="3:6" ht="12.75">
      <c r="C19" s="83"/>
      <c r="D19" s="83"/>
      <c r="E19" s="83"/>
      <c r="F19" s="84"/>
    </row>
    <row r="20" spans="3:6" ht="12.75">
      <c r="C20" s="83"/>
      <c r="D20" s="83"/>
      <c r="E20" s="83"/>
      <c r="F20" s="84"/>
    </row>
    <row r="21" spans="3:6" ht="12.75">
      <c r="C21" s="83"/>
      <c r="D21" s="83"/>
      <c r="E21" s="83"/>
      <c r="F21" s="84"/>
    </row>
    <row r="22" spans="3:6" ht="12.75">
      <c r="C22" s="83"/>
      <c r="D22" s="83"/>
      <c r="E22" s="83"/>
      <c r="F22" s="84"/>
    </row>
    <row r="23" spans="3:6" ht="12.75">
      <c r="C23" s="83"/>
      <c r="D23" s="83"/>
      <c r="E23" s="83"/>
      <c r="F23" s="84"/>
    </row>
    <row r="24" spans="3:6" ht="12.75">
      <c r="C24" s="83"/>
      <c r="D24" s="83"/>
      <c r="E24" s="83"/>
      <c r="F24" s="84"/>
    </row>
    <row r="25" spans="3:6" ht="12.75">
      <c r="C25" s="83"/>
      <c r="D25" s="83"/>
      <c r="E25" s="83"/>
      <c r="F25" s="84"/>
    </row>
    <row r="26" spans="3:6" ht="12.75">
      <c r="C26" s="83"/>
      <c r="D26" s="83"/>
      <c r="E26" s="83"/>
      <c r="F26" s="84"/>
    </row>
    <row r="27" spans="3:6" ht="12.75">
      <c r="C27" s="83"/>
      <c r="D27" s="83"/>
      <c r="E27" s="83"/>
      <c r="F27" s="84"/>
    </row>
    <row r="28" spans="3:6" ht="12.75">
      <c r="C28" s="83"/>
      <c r="D28" s="83"/>
      <c r="E28" s="83"/>
      <c r="F28" s="84"/>
    </row>
    <row r="29" spans="3:6" ht="12.75">
      <c r="C29" s="83"/>
      <c r="D29" s="83"/>
      <c r="E29" s="83"/>
      <c r="F29" s="84"/>
    </row>
    <row r="30" spans="3:6" ht="12.75">
      <c r="C30" s="83"/>
      <c r="D30" s="83"/>
      <c r="E30" s="83"/>
      <c r="F30" s="84"/>
    </row>
    <row r="31" spans="3:6" ht="12.75">
      <c r="C31" s="83"/>
      <c r="D31" s="83"/>
      <c r="E31" s="83"/>
      <c r="F31" s="84"/>
    </row>
    <row r="32" spans="3:6" ht="12.75">
      <c r="C32" s="83"/>
      <c r="D32" s="83"/>
      <c r="E32" s="83"/>
      <c r="F32" s="84"/>
    </row>
    <row r="33" spans="3:6" ht="12.75">
      <c r="C33" s="83"/>
      <c r="D33" s="83"/>
      <c r="E33" s="83"/>
      <c r="F33" s="84"/>
    </row>
    <row r="34" spans="3:6" ht="12.75">
      <c r="C34" s="83"/>
      <c r="D34" s="83"/>
      <c r="E34" s="83"/>
      <c r="F34" s="84"/>
    </row>
    <row r="35" spans="3:6" ht="12.75">
      <c r="C35" s="83"/>
      <c r="D35" s="83"/>
      <c r="E35" s="83"/>
      <c r="F35" s="84"/>
    </row>
    <row r="36" spans="3:6" ht="12.75">
      <c r="C36" s="83"/>
      <c r="D36" s="83"/>
      <c r="E36" s="83"/>
      <c r="F36" s="84"/>
    </row>
    <row r="37" spans="3:6" ht="12.75">
      <c r="C37" s="83"/>
      <c r="D37" s="83"/>
      <c r="E37" s="83"/>
      <c r="F37" s="84"/>
    </row>
    <row r="38" spans="3:6" ht="12.75">
      <c r="C38" s="83"/>
      <c r="D38" s="83"/>
      <c r="E38" s="83"/>
      <c r="F38" s="84"/>
    </row>
    <row r="39" spans="3:6" ht="12.75">
      <c r="C39" s="83"/>
      <c r="D39" s="83"/>
      <c r="E39" s="83"/>
      <c r="F39" s="84"/>
    </row>
    <row r="40" spans="3:6" ht="12.75">
      <c r="C40" s="83"/>
      <c r="D40" s="83"/>
      <c r="E40" s="83"/>
      <c r="F40" s="84"/>
    </row>
    <row r="41" spans="3:6" ht="12.75">
      <c r="C41" s="83"/>
      <c r="D41" s="83"/>
      <c r="E41" s="83"/>
      <c r="F41" s="84"/>
    </row>
    <row r="42" spans="3:6" ht="12.75">
      <c r="C42" s="83"/>
      <c r="D42" s="83"/>
      <c r="E42" s="83"/>
      <c r="F42" s="84"/>
    </row>
    <row r="43" spans="3:6" ht="12.75">
      <c r="C43" s="83"/>
      <c r="D43" s="83"/>
      <c r="E43" s="83"/>
      <c r="F43" s="84"/>
    </row>
    <row r="44" spans="3:6" ht="12.75">
      <c r="C44" s="83"/>
      <c r="D44" s="83"/>
      <c r="E44" s="83"/>
      <c r="F44" s="84"/>
    </row>
    <row r="45" spans="3:6" ht="12.75">
      <c r="C45" s="83"/>
      <c r="D45" s="83"/>
      <c r="E45" s="83"/>
      <c r="F45" s="84"/>
    </row>
    <row r="46" spans="3:6" ht="12.75">
      <c r="C46" s="83"/>
      <c r="D46" s="83"/>
      <c r="E46" s="83"/>
      <c r="F46" s="84"/>
    </row>
    <row r="47" spans="3:6" ht="12.75">
      <c r="C47" s="83"/>
      <c r="D47" s="83"/>
      <c r="E47" s="83"/>
      <c r="F47" s="84"/>
    </row>
    <row r="48" spans="3:6" ht="12.75">
      <c r="C48" s="83"/>
      <c r="D48" s="83"/>
      <c r="E48" s="83"/>
      <c r="F48" s="84"/>
    </row>
    <row r="49" spans="3:6" ht="12.75">
      <c r="C49" s="83"/>
      <c r="D49" s="83"/>
      <c r="E49" s="83"/>
      <c r="F49" s="84"/>
    </row>
    <row r="50" spans="3:6" ht="12.75">
      <c r="C50" s="83"/>
      <c r="D50" s="83"/>
      <c r="E50" s="83"/>
      <c r="F50" s="84"/>
    </row>
    <row r="51" spans="3:6" ht="12.75">
      <c r="C51" s="83"/>
      <c r="D51" s="83"/>
      <c r="E51" s="83"/>
      <c r="F51" s="84"/>
    </row>
    <row r="52" spans="3:6" ht="12.75">
      <c r="C52" s="83"/>
      <c r="D52" s="83"/>
      <c r="E52" s="83"/>
      <c r="F52" s="84"/>
    </row>
    <row r="53" spans="3:6" ht="12.75">
      <c r="C53" s="83"/>
      <c r="D53" s="83"/>
      <c r="E53" s="83"/>
      <c r="F53" s="84"/>
    </row>
    <row r="54" spans="3:6" ht="12.75">
      <c r="C54" s="83"/>
      <c r="D54" s="83"/>
      <c r="E54" s="83"/>
      <c r="F54" s="84"/>
    </row>
    <row r="55" spans="3:6" ht="12.75">
      <c r="C55" s="83"/>
      <c r="D55" s="83"/>
      <c r="E55" s="83"/>
      <c r="F55" s="84"/>
    </row>
    <row r="56" spans="3:6" ht="12.75">
      <c r="C56" s="83"/>
      <c r="D56" s="83"/>
      <c r="E56" s="83"/>
      <c r="F56" s="84"/>
    </row>
    <row r="57" spans="3:6" ht="12.75">
      <c r="C57" s="83"/>
      <c r="D57" s="83"/>
      <c r="E57" s="83"/>
      <c r="F57" s="84"/>
    </row>
    <row r="58" spans="3:6" ht="12.75">
      <c r="C58" s="83"/>
      <c r="D58" s="83"/>
      <c r="E58" s="83"/>
      <c r="F58" s="84"/>
    </row>
    <row r="59" spans="3:6" ht="12.75">
      <c r="C59" s="83"/>
      <c r="D59" s="83"/>
      <c r="E59" s="83"/>
      <c r="F59" s="84"/>
    </row>
    <row r="60" spans="3:6" ht="12.75">
      <c r="C60" s="83"/>
      <c r="D60" s="83"/>
      <c r="E60" s="83"/>
      <c r="F60" s="84"/>
    </row>
    <row r="61" spans="3:6" ht="12.75">
      <c r="C61" s="83"/>
      <c r="D61" s="83"/>
      <c r="E61" s="83"/>
      <c r="F61" s="84"/>
    </row>
    <row r="62" spans="3:6" ht="12.75">
      <c r="C62" s="83"/>
      <c r="D62" s="83"/>
      <c r="E62" s="83"/>
      <c r="F62" s="84"/>
    </row>
    <row r="63" spans="3:6" ht="12.75">
      <c r="C63" s="83"/>
      <c r="D63" s="83"/>
      <c r="E63" s="83"/>
      <c r="F63" s="84"/>
    </row>
    <row r="64" spans="3:6" ht="12.75">
      <c r="C64" s="83"/>
      <c r="D64" s="83"/>
      <c r="E64" s="83"/>
      <c r="F64" s="84"/>
    </row>
    <row r="65" spans="3:6" ht="12.75">
      <c r="C65" s="83"/>
      <c r="D65" s="83"/>
      <c r="E65" s="83"/>
      <c r="F65" s="84"/>
    </row>
    <row r="66" spans="3:6" ht="12.75">
      <c r="C66" s="83"/>
      <c r="D66" s="83"/>
      <c r="E66" s="83"/>
      <c r="F66" s="84"/>
    </row>
    <row r="67" spans="3:6" ht="12.75">
      <c r="C67" s="83"/>
      <c r="D67" s="83"/>
      <c r="E67" s="83"/>
      <c r="F67" s="84"/>
    </row>
    <row r="68" spans="3:6" ht="12.75">
      <c r="C68" s="83"/>
      <c r="D68" s="83"/>
      <c r="E68" s="83"/>
      <c r="F68" s="84"/>
    </row>
    <row r="69" spans="3:6" ht="12.75">
      <c r="C69" s="83"/>
      <c r="D69" s="83"/>
      <c r="E69" s="83"/>
      <c r="F69" s="84"/>
    </row>
    <row r="70" spans="3:6" ht="12.75">
      <c r="C70" s="83"/>
      <c r="D70" s="83"/>
      <c r="E70" s="83"/>
      <c r="F70" s="84"/>
    </row>
    <row r="71" spans="3:6" ht="12.75">
      <c r="C71" s="83"/>
      <c r="D71" s="83"/>
      <c r="E71" s="83"/>
      <c r="F71" s="84"/>
    </row>
    <row r="72" spans="3:6" ht="12.75">
      <c r="C72" s="83"/>
      <c r="D72" s="83"/>
      <c r="E72" s="83"/>
      <c r="F72" s="84"/>
    </row>
    <row r="73" spans="3:6" ht="12.75">
      <c r="C73" s="83"/>
      <c r="D73" s="83"/>
      <c r="E73" s="83"/>
      <c r="F73" s="84"/>
    </row>
    <row r="74" spans="3:6" ht="12.75">
      <c r="C74" s="83"/>
      <c r="D74" s="83"/>
      <c r="E74" s="83"/>
      <c r="F74" s="84"/>
    </row>
    <row r="75" spans="3:6" ht="12.75">
      <c r="C75" s="83"/>
      <c r="D75" s="83"/>
      <c r="E75" s="83"/>
      <c r="F75" s="84"/>
    </row>
    <row r="76" spans="3:6" ht="12.75">
      <c r="C76" s="83"/>
      <c r="D76" s="83"/>
      <c r="E76" s="83"/>
      <c r="F76" s="84"/>
    </row>
    <row r="77" spans="3:6" ht="12.75">
      <c r="C77" s="83"/>
      <c r="D77" s="83"/>
      <c r="E77" s="83"/>
      <c r="F77" s="84"/>
    </row>
    <row r="78" spans="3:6" ht="12.75">
      <c r="C78" s="83"/>
      <c r="D78" s="83"/>
      <c r="E78" s="83"/>
      <c r="F78" s="84"/>
    </row>
    <row r="79" spans="3:6" ht="12.75">
      <c r="C79" s="83"/>
      <c r="D79" s="83"/>
      <c r="E79" s="83"/>
      <c r="F79" s="84"/>
    </row>
    <row r="80" spans="3:6" ht="12.75">
      <c r="C80" s="83"/>
      <c r="D80" s="83"/>
      <c r="E80" s="83"/>
      <c r="F80" s="84"/>
    </row>
    <row r="81" spans="3:6" ht="12.75">
      <c r="C81" s="83"/>
      <c r="D81" s="83"/>
      <c r="E81" s="83"/>
      <c r="F81" s="84"/>
    </row>
    <row r="82" spans="3:6" ht="12.75">
      <c r="C82" s="83"/>
      <c r="D82" s="83"/>
      <c r="E82" s="83"/>
      <c r="F82" s="84"/>
    </row>
    <row r="83" spans="3:6" ht="12.75">
      <c r="C83" s="83"/>
      <c r="D83" s="83"/>
      <c r="E83" s="83"/>
      <c r="F83" s="84"/>
    </row>
    <row r="84" spans="3:6" ht="12.75">
      <c r="C84" s="83"/>
      <c r="D84" s="83"/>
      <c r="E84" s="83"/>
      <c r="F84" s="84"/>
    </row>
    <row r="85" spans="3:6" ht="12.75">
      <c r="C85" s="83"/>
      <c r="D85" s="83"/>
      <c r="E85" s="83"/>
      <c r="F85" s="84"/>
    </row>
    <row r="86" spans="3:6" ht="12.75">
      <c r="C86" s="83"/>
      <c r="D86" s="83"/>
      <c r="E86" s="83"/>
      <c r="F86" s="84"/>
    </row>
    <row r="87" spans="3:6" ht="12.75">
      <c r="C87" s="83"/>
      <c r="D87" s="83"/>
      <c r="E87" s="83"/>
      <c r="F87" s="84"/>
    </row>
    <row r="88" spans="3:6" ht="12.75">
      <c r="C88" s="83"/>
      <c r="D88" s="83"/>
      <c r="E88" s="83"/>
      <c r="F88" s="84"/>
    </row>
    <row r="89" spans="3:6" ht="12.75">
      <c r="C89" s="83"/>
      <c r="D89" s="83"/>
      <c r="E89" s="83"/>
      <c r="F89" s="84"/>
    </row>
    <row r="90" spans="3:6" ht="12.75">
      <c r="C90" s="83"/>
      <c r="D90" s="83"/>
      <c r="E90" s="83"/>
      <c r="F90" s="84"/>
    </row>
    <row r="91" spans="3:6" ht="12.75">
      <c r="C91" s="83"/>
      <c r="D91" s="83"/>
      <c r="E91" s="83"/>
      <c r="F91" s="84"/>
    </row>
    <row r="92" spans="3:6" ht="12.75">
      <c r="C92" s="83"/>
      <c r="D92" s="83"/>
      <c r="E92" s="83"/>
      <c r="F92" s="84"/>
    </row>
    <row r="93" spans="3:6" ht="12.75">
      <c r="C93" s="83"/>
      <c r="D93" s="83"/>
      <c r="E93" s="83"/>
      <c r="F93" s="84"/>
    </row>
    <row r="94" spans="3:6" ht="12.75">
      <c r="C94" s="83"/>
      <c r="D94" s="83"/>
      <c r="E94" s="83"/>
      <c r="F94" s="84"/>
    </row>
    <row r="95" spans="3:6" ht="12.75">
      <c r="C95" s="83"/>
      <c r="D95" s="83"/>
      <c r="E95" s="83"/>
      <c r="F95" s="84"/>
    </row>
    <row r="96" spans="3:6" ht="12.75">
      <c r="C96" s="83"/>
      <c r="D96" s="83"/>
      <c r="E96" s="83"/>
      <c r="F96" s="84"/>
    </row>
    <row r="97" spans="3:6" ht="12.75">
      <c r="C97" s="83"/>
      <c r="D97" s="83"/>
      <c r="E97" s="83"/>
      <c r="F97" s="84"/>
    </row>
    <row r="98" spans="3:6" ht="12.75">
      <c r="C98" s="83"/>
      <c r="D98" s="83"/>
      <c r="E98" s="83"/>
      <c r="F98" s="84"/>
    </row>
    <row r="99" spans="3:6" ht="12.75">
      <c r="C99" s="83"/>
      <c r="D99" s="83"/>
      <c r="E99" s="83"/>
      <c r="F99" s="84"/>
    </row>
    <row r="100" spans="3:6" ht="12.75">
      <c r="C100" s="83"/>
      <c r="D100" s="83"/>
      <c r="E100" s="83"/>
      <c r="F100" s="84"/>
    </row>
    <row r="101" spans="3:6" ht="12.75">
      <c r="C101" s="83"/>
      <c r="D101" s="83"/>
      <c r="E101" s="83"/>
      <c r="F101" s="84"/>
    </row>
    <row r="102" spans="3:6" ht="12.75">
      <c r="C102" s="83"/>
      <c r="D102" s="83"/>
      <c r="E102" s="83"/>
      <c r="F102" s="84"/>
    </row>
    <row r="103" spans="3:6" ht="12.75">
      <c r="C103" s="83"/>
      <c r="D103" s="83"/>
      <c r="E103" s="83"/>
      <c r="F103" s="84"/>
    </row>
    <row r="104" spans="3:6" ht="12.75">
      <c r="C104" s="83"/>
      <c r="D104" s="83"/>
      <c r="E104" s="83"/>
      <c r="F104" s="84"/>
    </row>
    <row r="105" spans="3:6" ht="12.75">
      <c r="C105" s="83"/>
      <c r="D105" s="83"/>
      <c r="E105" s="83"/>
      <c r="F105" s="84"/>
    </row>
    <row r="106" spans="3:6" ht="12.75">
      <c r="C106" s="83"/>
      <c r="D106" s="83"/>
      <c r="E106" s="83"/>
      <c r="F106" s="84"/>
    </row>
    <row r="107" spans="3:6" ht="12.75">
      <c r="C107" s="83"/>
      <c r="D107" s="83"/>
      <c r="E107" s="83"/>
      <c r="F107" s="84"/>
    </row>
    <row r="108" spans="3:6" ht="12.75">
      <c r="C108" s="83"/>
      <c r="D108" s="83"/>
      <c r="E108" s="83"/>
      <c r="F108" s="84"/>
    </row>
    <row r="109" spans="3:6" ht="12.75">
      <c r="C109" s="83"/>
      <c r="D109" s="83"/>
      <c r="E109" s="83"/>
      <c r="F109" s="84"/>
    </row>
    <row r="110" spans="3:6" ht="12.75">
      <c r="C110" s="83"/>
      <c r="D110" s="83"/>
      <c r="E110" s="83"/>
      <c r="F110" s="84"/>
    </row>
    <row r="111" spans="3:6" ht="12.75">
      <c r="C111" s="83"/>
      <c r="D111" s="83"/>
      <c r="E111" s="83"/>
      <c r="F111" s="84"/>
    </row>
    <row r="112" spans="3:6" ht="12.75">
      <c r="C112" s="83"/>
      <c r="D112" s="83"/>
      <c r="E112" s="83"/>
      <c r="F112" s="84"/>
    </row>
    <row r="113" spans="3:6" ht="12.75">
      <c r="C113" s="83"/>
      <c r="D113" s="83"/>
      <c r="E113" s="83"/>
      <c r="F113" s="84"/>
    </row>
    <row r="114" spans="3:6" ht="12.75">
      <c r="C114" s="83"/>
      <c r="D114" s="83"/>
      <c r="E114" s="83"/>
      <c r="F114" s="84"/>
    </row>
    <row r="115" spans="3:6" ht="12.75">
      <c r="C115" s="83"/>
      <c r="D115" s="83"/>
      <c r="E115" s="83"/>
      <c r="F115" s="84"/>
    </row>
    <row r="116" spans="3:6" ht="12.75">
      <c r="C116" s="83"/>
      <c r="D116" s="83"/>
      <c r="E116" s="83"/>
      <c r="F116" s="84"/>
    </row>
    <row r="117" spans="3:6" ht="12.75">
      <c r="C117" s="83"/>
      <c r="D117" s="83"/>
      <c r="E117" s="83"/>
      <c r="F117" s="84"/>
    </row>
    <row r="118" spans="3:6" ht="12.75">
      <c r="C118" s="83"/>
      <c r="D118" s="83"/>
      <c r="E118" s="83"/>
      <c r="F118" s="84"/>
    </row>
    <row r="119" spans="3:6" ht="12.75">
      <c r="C119" s="83"/>
      <c r="D119" s="83"/>
      <c r="E119" s="83"/>
      <c r="F119" s="84"/>
    </row>
    <row r="120" spans="3:6" ht="12.75">
      <c r="C120" s="83"/>
      <c r="D120" s="83"/>
      <c r="E120" s="83"/>
      <c r="F120" s="84"/>
    </row>
    <row r="121" spans="3:6" ht="12.75">
      <c r="C121" s="83"/>
      <c r="D121" s="83"/>
      <c r="E121" s="83"/>
      <c r="F121" s="84"/>
    </row>
    <row r="122" spans="3:6" ht="12.75">
      <c r="C122" s="83"/>
      <c r="D122" s="83"/>
      <c r="E122" s="83"/>
      <c r="F122" s="84"/>
    </row>
    <row r="123" spans="3:6" ht="12.75">
      <c r="C123" s="83"/>
      <c r="D123" s="83"/>
      <c r="E123" s="83"/>
      <c r="F123" s="84"/>
    </row>
    <row r="124" spans="3:6" ht="12.75">
      <c r="C124" s="83"/>
      <c r="D124" s="83"/>
      <c r="E124" s="83"/>
      <c r="F124" s="84"/>
    </row>
    <row r="125" spans="3:6" ht="12.75">
      <c r="C125" s="83"/>
      <c r="D125" s="83"/>
      <c r="E125" s="83"/>
      <c r="F125" s="84"/>
    </row>
    <row r="126" spans="3:6" ht="12.75">
      <c r="C126" s="83"/>
      <c r="D126" s="83"/>
      <c r="E126" s="83"/>
      <c r="F126" s="84"/>
    </row>
    <row r="127" spans="3:6" ht="12.75">
      <c r="C127" s="83"/>
      <c r="D127" s="83"/>
      <c r="E127" s="83"/>
      <c r="F127" s="84"/>
    </row>
    <row r="128" spans="3:6" ht="12.75">
      <c r="C128" s="83"/>
      <c r="D128" s="83"/>
      <c r="E128" s="83"/>
      <c r="F128" s="84"/>
    </row>
    <row r="129" spans="3:6" ht="12.75">
      <c r="C129" s="83"/>
      <c r="D129" s="83"/>
      <c r="E129" s="83"/>
      <c r="F129" s="84"/>
    </row>
    <row r="130" spans="3:6" ht="12.75">
      <c r="C130" s="83"/>
      <c r="D130" s="83"/>
      <c r="E130" s="83"/>
      <c r="F130" s="84"/>
    </row>
    <row r="131" spans="3:6" ht="12.75">
      <c r="C131" s="83"/>
      <c r="D131" s="83"/>
      <c r="E131" s="83"/>
      <c r="F131" s="84"/>
    </row>
    <row r="132" spans="3:6" ht="12.75">
      <c r="C132" s="83"/>
      <c r="D132" s="83"/>
      <c r="E132" s="83"/>
      <c r="F132" s="84"/>
    </row>
    <row r="133" spans="3:6" ht="12.75">
      <c r="C133" s="83"/>
      <c r="D133" s="83"/>
      <c r="E133" s="83"/>
      <c r="F133" s="84"/>
    </row>
    <row r="134" spans="3:6" ht="12.75">
      <c r="C134" s="83"/>
      <c r="D134" s="83"/>
      <c r="E134" s="83"/>
      <c r="F134" s="84"/>
    </row>
    <row r="135" spans="3:6" ht="12.75">
      <c r="C135" s="83"/>
      <c r="D135" s="83"/>
      <c r="E135" s="83"/>
      <c r="F135" s="84"/>
    </row>
    <row r="136" spans="3:6" ht="12.75">
      <c r="C136" s="83"/>
      <c r="D136" s="83"/>
      <c r="E136" s="83"/>
      <c r="F136" s="84"/>
    </row>
    <row r="137" spans="3:6" ht="12.75">
      <c r="C137" s="83"/>
      <c r="D137" s="83"/>
      <c r="E137" s="83"/>
      <c r="F137" s="84"/>
    </row>
    <row r="138" spans="3:6" ht="12.75">
      <c r="C138" s="83"/>
      <c r="D138" s="83"/>
      <c r="E138" s="83"/>
      <c r="F138" s="84"/>
    </row>
    <row r="139" spans="3:6" ht="12.75">
      <c r="C139" s="83"/>
      <c r="D139" s="83"/>
      <c r="E139" s="83"/>
      <c r="F139" s="84"/>
    </row>
    <row r="140" spans="3:6" ht="12.75">
      <c r="C140" s="83"/>
      <c r="D140" s="83"/>
      <c r="E140" s="83"/>
      <c r="F140" s="84"/>
    </row>
    <row r="141" spans="3:6" ht="12.75">
      <c r="C141" s="83"/>
      <c r="D141" s="83"/>
      <c r="E141" s="83"/>
      <c r="F141" s="84"/>
    </row>
    <row r="142" spans="3:6" ht="12.75">
      <c r="C142" s="83"/>
      <c r="D142" s="83"/>
      <c r="E142" s="83"/>
      <c r="F142" s="84"/>
    </row>
    <row r="143" spans="3:6" ht="12.75">
      <c r="C143" s="83"/>
      <c r="D143" s="83"/>
      <c r="E143" s="83"/>
      <c r="F143" s="84"/>
    </row>
    <row r="144" spans="3:6" ht="12.75">
      <c r="C144" s="83"/>
      <c r="D144" s="83"/>
      <c r="E144" s="83"/>
      <c r="F144" s="84"/>
    </row>
    <row r="145" spans="3:6" ht="12.75">
      <c r="C145" s="83"/>
      <c r="D145" s="83"/>
      <c r="E145" s="83"/>
      <c r="F145" s="84"/>
    </row>
    <row r="146" spans="3:6" ht="12.75">
      <c r="C146" s="83"/>
      <c r="D146" s="83"/>
      <c r="E146" s="83"/>
      <c r="F146" s="84"/>
    </row>
    <row r="147" spans="3:6" ht="12.75">
      <c r="C147" s="83"/>
      <c r="D147" s="83"/>
      <c r="E147" s="83"/>
      <c r="F147" s="84"/>
    </row>
    <row r="148" spans="3:6" ht="12.75">
      <c r="C148" s="83"/>
      <c r="D148" s="83"/>
      <c r="E148" s="83"/>
      <c r="F148" s="84"/>
    </row>
    <row r="149" spans="3:6" ht="12.75">
      <c r="C149" s="83"/>
      <c r="D149" s="83"/>
      <c r="E149" s="83"/>
      <c r="F149" s="84"/>
    </row>
    <row r="150" spans="3:6" ht="12.75">
      <c r="C150" s="83"/>
      <c r="D150" s="83"/>
      <c r="E150" s="83"/>
      <c r="F150" s="84"/>
    </row>
    <row r="151" spans="3:6" ht="12.75">
      <c r="C151" s="83"/>
      <c r="D151" s="83"/>
      <c r="E151" s="83"/>
      <c r="F151" s="84"/>
    </row>
    <row r="152" spans="3:6" ht="12.75">
      <c r="C152" s="83"/>
      <c r="D152" s="83"/>
      <c r="E152" s="83"/>
      <c r="F152" s="84"/>
    </row>
    <row r="153" spans="3:6" ht="12.75">
      <c r="C153" s="83"/>
      <c r="D153" s="83"/>
      <c r="E153" s="83"/>
      <c r="F153" s="84"/>
    </row>
    <row r="154" spans="3:6" ht="12.75">
      <c r="C154" s="83"/>
      <c r="D154" s="83"/>
      <c r="E154" s="83"/>
      <c r="F154" s="84"/>
    </row>
    <row r="155" spans="3:6" ht="12.75">
      <c r="C155" s="83"/>
      <c r="D155" s="83"/>
      <c r="E155" s="83"/>
      <c r="F155" s="84"/>
    </row>
    <row r="156" spans="3:6" ht="12.75">
      <c r="C156" s="83"/>
      <c r="D156" s="83"/>
      <c r="E156" s="83"/>
      <c r="F156" s="84"/>
    </row>
    <row r="157" spans="3:6" ht="12.75">
      <c r="C157" s="83"/>
      <c r="D157" s="83"/>
      <c r="E157" s="83"/>
      <c r="F157" s="84"/>
    </row>
    <row r="158" spans="3:6" ht="12.75">
      <c r="C158" s="83"/>
      <c r="D158" s="83"/>
      <c r="E158" s="83"/>
      <c r="F158" s="84"/>
    </row>
    <row r="159" spans="3:6" ht="12.75">
      <c r="C159" s="83"/>
      <c r="D159" s="83"/>
      <c r="E159" s="83"/>
      <c r="F159" s="84"/>
    </row>
    <row r="160" spans="3:6" ht="12.75">
      <c r="C160" s="83"/>
      <c r="D160" s="83"/>
      <c r="E160" s="83"/>
      <c r="F160" s="84"/>
    </row>
    <row r="161" spans="3:6" ht="12.75">
      <c r="C161" s="83"/>
      <c r="D161" s="83"/>
      <c r="E161" s="83"/>
      <c r="F161" s="84"/>
    </row>
    <row r="162" spans="3:6" ht="12.75">
      <c r="C162" s="83"/>
      <c r="D162" s="83"/>
      <c r="E162" s="83"/>
      <c r="F162" s="84"/>
    </row>
    <row r="163" spans="3:6" ht="12.75">
      <c r="C163" s="83"/>
      <c r="D163" s="83"/>
      <c r="E163" s="83"/>
      <c r="F163" s="84"/>
    </row>
    <row r="164" spans="3:6" ht="12.75">
      <c r="C164" s="83"/>
      <c r="D164" s="83"/>
      <c r="E164" s="83"/>
      <c r="F164" s="84"/>
    </row>
    <row r="165" spans="3:6" ht="12.75">
      <c r="C165" s="83"/>
      <c r="D165" s="83"/>
      <c r="E165" s="83"/>
      <c r="F165" s="84"/>
    </row>
    <row r="166" spans="3:6" ht="12.75">
      <c r="C166" s="83"/>
      <c r="D166" s="83"/>
      <c r="E166" s="83"/>
      <c r="F166" s="84"/>
    </row>
    <row r="167" spans="3:6" ht="12.75">
      <c r="C167" s="83"/>
      <c r="D167" s="83"/>
      <c r="E167" s="83"/>
      <c r="F167" s="84"/>
    </row>
    <row r="168" spans="3:6" ht="12.75">
      <c r="C168" s="83"/>
      <c r="D168" s="83"/>
      <c r="E168" s="83"/>
      <c r="F168" s="84"/>
    </row>
    <row r="169" spans="3:6" ht="12.75">
      <c r="C169" s="83"/>
      <c r="D169" s="83"/>
      <c r="E169" s="83"/>
      <c r="F169" s="84"/>
    </row>
    <row r="170" spans="3:6" ht="12.75">
      <c r="C170" s="83"/>
      <c r="D170" s="83"/>
      <c r="E170" s="83"/>
      <c r="F170" s="84"/>
    </row>
    <row r="171" spans="3:6" ht="12.75">
      <c r="C171" s="83"/>
      <c r="D171" s="83"/>
      <c r="E171" s="83"/>
      <c r="F171" s="84"/>
    </row>
    <row r="172" spans="3:6" ht="12.75">
      <c r="C172" s="83"/>
      <c r="D172" s="83"/>
      <c r="E172" s="83"/>
      <c r="F172" s="84"/>
    </row>
    <row r="173" spans="3:6" ht="12.75">
      <c r="C173" s="83"/>
      <c r="D173" s="83"/>
      <c r="E173" s="83"/>
      <c r="F173" s="84"/>
    </row>
    <row r="174" spans="3:6" ht="12.75">
      <c r="C174" s="83"/>
      <c r="D174" s="83"/>
      <c r="E174" s="83"/>
      <c r="F174" s="84"/>
    </row>
    <row r="175" spans="3:6" ht="12.75">
      <c r="C175" s="83"/>
      <c r="D175" s="83"/>
      <c r="E175" s="83"/>
      <c r="F175" s="84"/>
    </row>
    <row r="176" spans="3:6" ht="12.75">
      <c r="C176" s="83"/>
      <c r="D176" s="83"/>
      <c r="E176" s="83"/>
      <c r="F176" s="84"/>
    </row>
    <row r="177" spans="3:6" ht="12.75">
      <c r="C177" s="83"/>
      <c r="D177" s="83"/>
      <c r="E177" s="83"/>
      <c r="F177" s="84"/>
    </row>
    <row r="178" spans="3:6" ht="12.75">
      <c r="C178" s="83"/>
      <c r="D178" s="83"/>
      <c r="E178" s="83"/>
      <c r="F178" s="84"/>
    </row>
    <row r="179" spans="3:6" ht="12.75">
      <c r="C179" s="83"/>
      <c r="D179" s="83"/>
      <c r="E179" s="83"/>
      <c r="F179" s="84"/>
    </row>
    <row r="180" spans="3:6" ht="12.75">
      <c r="C180" s="83"/>
      <c r="D180" s="83"/>
      <c r="E180" s="83"/>
      <c r="F180" s="84"/>
    </row>
    <row r="181" spans="3:6" ht="12.75">
      <c r="C181" s="83"/>
      <c r="D181" s="83"/>
      <c r="E181" s="83"/>
      <c r="F181" s="84"/>
    </row>
    <row r="182" spans="3:6" ht="12.75">
      <c r="C182" s="83"/>
      <c r="D182" s="83"/>
      <c r="E182" s="83"/>
      <c r="F182" s="84"/>
    </row>
    <row r="183" spans="3:6" ht="12.75">
      <c r="C183" s="83"/>
      <c r="D183" s="83"/>
      <c r="E183" s="83"/>
      <c r="F183" s="84"/>
    </row>
    <row r="184" spans="3:6" ht="12.75">
      <c r="C184" s="83"/>
      <c r="D184" s="83"/>
      <c r="E184" s="83"/>
      <c r="F184" s="84"/>
    </row>
    <row r="185" spans="3:6" ht="12.75">
      <c r="C185" s="83"/>
      <c r="D185" s="83"/>
      <c r="E185" s="83"/>
      <c r="F185" s="84"/>
    </row>
    <row r="186" spans="3:6" ht="12.75">
      <c r="C186" s="83"/>
      <c r="D186" s="83"/>
      <c r="E186" s="83"/>
      <c r="F186" s="84"/>
    </row>
    <row r="187" spans="3:6" ht="12.75">
      <c r="C187" s="83"/>
      <c r="D187" s="83"/>
      <c r="E187" s="83"/>
      <c r="F187" s="84"/>
    </row>
    <row r="188" spans="3:6" ht="12.75">
      <c r="C188" s="83"/>
      <c r="D188" s="83"/>
      <c r="E188" s="83"/>
      <c r="F188" s="84"/>
    </row>
    <row r="189" spans="3:6" ht="12.75">
      <c r="C189" s="83"/>
      <c r="D189" s="83"/>
      <c r="E189" s="83"/>
      <c r="F189" s="84"/>
    </row>
    <row r="190" spans="3:6" ht="12.75">
      <c r="C190" s="83"/>
      <c r="D190" s="83"/>
      <c r="E190" s="83"/>
      <c r="F190" s="84"/>
    </row>
    <row r="191" spans="3:6" ht="12.75">
      <c r="C191" s="83"/>
      <c r="D191" s="83"/>
      <c r="E191" s="83"/>
      <c r="F191" s="84"/>
    </row>
    <row r="192" spans="3:6" ht="12.75">
      <c r="C192" s="83"/>
      <c r="D192" s="83"/>
      <c r="E192" s="83"/>
      <c r="F192" s="84"/>
    </row>
    <row r="193" spans="3:6" ht="12.75">
      <c r="C193" s="83"/>
      <c r="D193" s="83"/>
      <c r="E193" s="83"/>
      <c r="F193" s="84"/>
    </row>
    <row r="194" spans="3:6" ht="12.75">
      <c r="C194" s="83"/>
      <c r="D194" s="83"/>
      <c r="E194" s="83"/>
      <c r="F194" s="84"/>
    </row>
    <row r="195" spans="3:6" ht="12.75">
      <c r="C195" s="83"/>
      <c r="D195" s="83"/>
      <c r="E195" s="83"/>
      <c r="F195" s="84"/>
    </row>
    <row r="196" spans="3:6" ht="12.75">
      <c r="C196" s="83"/>
      <c r="D196" s="83"/>
      <c r="E196" s="83"/>
      <c r="F196" s="84"/>
    </row>
    <row r="197" spans="3:6" ht="12.75">
      <c r="C197" s="83"/>
      <c r="D197" s="83"/>
      <c r="E197" s="83"/>
      <c r="F197" s="84"/>
    </row>
    <row r="198" spans="3:6" ht="12.75">
      <c r="C198" s="83"/>
      <c r="D198" s="83"/>
      <c r="E198" s="83"/>
      <c r="F198" s="84"/>
    </row>
    <row r="199" spans="3:6" ht="12.75">
      <c r="C199" s="83"/>
      <c r="D199" s="83"/>
      <c r="E199" s="83"/>
      <c r="F199" s="84"/>
    </row>
    <row r="200" spans="3:6" ht="12.75">
      <c r="C200" s="83"/>
      <c r="D200" s="83"/>
      <c r="E200" s="83"/>
      <c r="F200" s="84"/>
    </row>
    <row r="201" spans="3:6" ht="12.75">
      <c r="C201" s="83"/>
      <c r="D201" s="83"/>
      <c r="E201" s="83"/>
      <c r="F201" s="84"/>
    </row>
    <row r="202" spans="3:6" ht="12.75">
      <c r="C202" s="83"/>
      <c r="D202" s="83"/>
      <c r="E202" s="83"/>
      <c r="F202" s="84"/>
    </row>
    <row r="203" spans="3:6" ht="12.75">
      <c r="C203" s="83"/>
      <c r="D203" s="83"/>
      <c r="E203" s="83"/>
      <c r="F203" s="84"/>
    </row>
    <row r="204" spans="3:6" ht="12.75">
      <c r="C204" s="83"/>
      <c r="D204" s="83"/>
      <c r="E204" s="83"/>
      <c r="F204" s="84"/>
    </row>
    <row r="205" spans="3:6" ht="12.75">
      <c r="C205" s="83"/>
      <c r="D205" s="83"/>
      <c r="E205" s="83"/>
      <c r="F205" s="84"/>
    </row>
    <row r="206" spans="3:6" ht="12.75">
      <c r="C206" s="83"/>
      <c r="D206" s="83"/>
      <c r="E206" s="83"/>
      <c r="F206" s="84"/>
    </row>
    <row r="207" spans="3:6" ht="12.75">
      <c r="C207" s="83"/>
      <c r="D207" s="83"/>
      <c r="E207" s="83"/>
      <c r="F207" s="84"/>
    </row>
    <row r="208" spans="3:6" ht="12.75">
      <c r="C208" s="83"/>
      <c r="D208" s="83"/>
      <c r="E208" s="83"/>
      <c r="F208" s="84"/>
    </row>
    <row r="209" spans="3:6" ht="12.75">
      <c r="C209" s="83"/>
      <c r="D209" s="83"/>
      <c r="E209" s="83"/>
      <c r="F209" s="84"/>
    </row>
    <row r="210" spans="3:6" ht="12.75">
      <c r="C210" s="83"/>
      <c r="D210" s="83"/>
      <c r="E210" s="83"/>
      <c r="F210" s="84"/>
    </row>
    <row r="211" spans="3:6" ht="12.75">
      <c r="C211" s="83"/>
      <c r="D211" s="83"/>
      <c r="E211" s="83"/>
      <c r="F211" s="84"/>
    </row>
    <row r="212" spans="3:6" ht="12.75">
      <c r="C212" s="83"/>
      <c r="D212" s="83"/>
      <c r="E212" s="83"/>
      <c r="F212" s="84"/>
    </row>
    <row r="213" spans="3:6" ht="12.75">
      <c r="C213" s="83"/>
      <c r="D213" s="83"/>
      <c r="E213" s="83"/>
      <c r="F213" s="84"/>
    </row>
    <row r="214" spans="3:6" ht="12.75">
      <c r="C214" s="83"/>
      <c r="D214" s="83"/>
      <c r="E214" s="83"/>
      <c r="F214" s="84"/>
    </row>
    <row r="215" spans="3:6" ht="12.75">
      <c r="C215" s="83"/>
      <c r="D215" s="83"/>
      <c r="E215" s="83"/>
      <c r="F215" s="84"/>
    </row>
  </sheetData>
  <sheetProtection/>
  <autoFilter ref="C1:C215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M36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9.125" style="35" customWidth="1"/>
    <col min="2" max="2" width="9.25390625" style="68" bestFit="1" customWidth="1"/>
    <col min="3" max="3" width="4.125" style="68" customWidth="1"/>
    <col min="4" max="4" width="14.125" style="68" customWidth="1"/>
    <col min="5" max="5" width="13.75390625" style="68" customWidth="1"/>
    <col min="6" max="6" width="17.25390625" style="68" customWidth="1"/>
    <col min="7" max="7" width="9.125" style="68" customWidth="1"/>
    <col min="8" max="8" width="9.125" style="35" customWidth="1"/>
  </cols>
  <sheetData>
    <row r="1" spans="1:8" ht="12.75">
      <c r="A1" s="35" t="s">
        <v>31</v>
      </c>
      <c r="B1" s="67" t="s">
        <v>24</v>
      </c>
      <c r="C1" s="67" t="s">
        <v>25</v>
      </c>
      <c r="D1" s="67" t="s">
        <v>26</v>
      </c>
      <c r="E1" s="67" t="s">
        <v>27</v>
      </c>
      <c r="F1" s="67" t="s">
        <v>28</v>
      </c>
      <c r="G1" s="67" t="s">
        <v>29</v>
      </c>
      <c r="H1" s="35" t="s">
        <v>30</v>
      </c>
    </row>
    <row r="2" spans="1:12" ht="12.75">
      <c r="A2" s="35">
        <v>1</v>
      </c>
      <c r="B2" s="68">
        <v>3407</v>
      </c>
      <c r="D2" s="83" t="s">
        <v>70</v>
      </c>
      <c r="E2" s="83" t="s">
        <v>69</v>
      </c>
      <c r="F2" s="83" t="s">
        <v>109</v>
      </c>
      <c r="G2" s="84" t="s">
        <v>110</v>
      </c>
      <c r="H2" s="35">
        <v>1</v>
      </c>
      <c r="J2" s="3" t="s">
        <v>52</v>
      </c>
      <c r="K2" s="3"/>
      <c r="L2" s="3"/>
    </row>
    <row r="3" spans="1:12" ht="12.75">
      <c r="A3" s="35">
        <f>IF(D3&lt;&gt;"",A2+1,"")</f>
        <v>2</v>
      </c>
      <c r="B3" s="68">
        <v>3405</v>
      </c>
      <c r="D3" s="83" t="s">
        <v>111</v>
      </c>
      <c r="E3" s="83" t="s">
        <v>112</v>
      </c>
      <c r="F3" s="83" t="s">
        <v>23</v>
      </c>
      <c r="G3" s="84" t="s">
        <v>113</v>
      </c>
      <c r="H3" s="35">
        <f>IF(D3&lt;&gt;"",IF(AND(B3=B2,G3=G2),H2,H2+1),"")</f>
        <v>2</v>
      </c>
      <c r="J3" s="36">
        <f>MOD(COUNTA(D2:D400),15)</f>
        <v>2</v>
      </c>
      <c r="K3" s="3" t="s">
        <v>53</v>
      </c>
      <c r="L3" s="3"/>
    </row>
    <row r="4" spans="1:8" ht="12.75">
      <c r="A4" s="35">
        <f aca="true" t="shared" si="0" ref="A4:A66">IF(D4&lt;&gt;"",A3+1,"")</f>
      </c>
      <c r="D4" s="83"/>
      <c r="E4" s="83"/>
      <c r="F4" s="83"/>
      <c r="G4" s="84"/>
      <c r="H4" s="35">
        <f aca="true" t="shared" si="1" ref="H4:H67">IF(D4&lt;&gt;"",IF(AND(B4=B3,G4=G3),H3,H3+1),"")</f>
      </c>
    </row>
    <row r="5" spans="1:8" ht="12.75">
      <c r="A5" s="35">
        <f t="shared" si="0"/>
      </c>
      <c r="D5" s="83"/>
      <c r="E5" s="83"/>
      <c r="F5" s="83"/>
      <c r="G5" s="84"/>
      <c r="H5" s="35">
        <f t="shared" si="1"/>
      </c>
    </row>
    <row r="6" spans="1:8" ht="12.75">
      <c r="A6" s="35">
        <f t="shared" si="0"/>
      </c>
      <c r="D6" s="83"/>
      <c r="E6" s="83"/>
      <c r="F6" s="83"/>
      <c r="G6" s="84"/>
      <c r="H6" s="35">
        <f t="shared" si="1"/>
      </c>
    </row>
    <row r="7" spans="1:8" ht="12.75">
      <c r="A7" s="35">
        <f t="shared" si="0"/>
      </c>
      <c r="D7" s="83"/>
      <c r="E7" s="83"/>
      <c r="F7" s="83"/>
      <c r="G7" s="84"/>
      <c r="H7" s="35">
        <f t="shared" si="1"/>
      </c>
    </row>
    <row r="8" spans="1:12" ht="12.75">
      <c r="A8" s="35">
        <f t="shared" si="0"/>
      </c>
      <c r="D8" s="83"/>
      <c r="E8" s="83"/>
      <c r="F8" s="83"/>
      <c r="G8" s="84"/>
      <c r="H8" s="35">
        <f t="shared" si="1"/>
      </c>
      <c r="J8" s="3" t="s">
        <v>66</v>
      </c>
      <c r="K8" s="3"/>
      <c r="L8" s="3">
        <f>MAX($H$2:$H$472)</f>
        <v>2</v>
      </c>
    </row>
    <row r="9" spans="1:8" ht="12.75">
      <c r="A9" s="35">
        <f t="shared" si="0"/>
      </c>
      <c r="D9" s="83"/>
      <c r="E9" s="83"/>
      <c r="F9" s="83"/>
      <c r="G9" s="84"/>
      <c r="H9" s="35">
        <f t="shared" si="1"/>
      </c>
    </row>
    <row r="10" spans="1:11" ht="12.75">
      <c r="A10" s="35">
        <f t="shared" si="0"/>
      </c>
      <c r="D10" s="83"/>
      <c r="E10" s="83"/>
      <c r="F10" s="83"/>
      <c r="G10" s="84"/>
      <c r="H10" s="35">
        <f t="shared" si="1"/>
      </c>
      <c r="J10" t="s">
        <v>30</v>
      </c>
      <c r="K10" t="s">
        <v>67</v>
      </c>
    </row>
    <row r="11" spans="1:13" ht="12.75">
      <c r="A11" s="35">
        <f t="shared" si="0"/>
      </c>
      <c r="D11" s="83"/>
      <c r="E11" s="83"/>
      <c r="F11" s="83"/>
      <c r="G11" s="84"/>
      <c r="H11" s="35">
        <f t="shared" si="1"/>
      </c>
      <c r="J11" s="65">
        <v>1</v>
      </c>
      <c r="K11" s="65">
        <f aca="true" t="shared" si="2" ref="K11:K36">IF(J11="","",COUNTIF($H$2:$H$500,J11))</f>
        <v>1</v>
      </c>
      <c r="L11" s="3" t="str">
        <f aca="true" t="shared" si="3" ref="L11:L45">IF(J11="","",LOOKUP($J11,$H$2:$H$500,$G$2:$G$500))</f>
        <v>11А</v>
      </c>
      <c r="M11" s="3">
        <f aca="true" t="shared" si="4" ref="M11:M45">IF(J11="","",LOOKUP($J11,$H$2:$H$500,$B$2:$B$500))</f>
        <v>3407</v>
      </c>
    </row>
    <row r="12" spans="1:13" ht="12.75">
      <c r="A12" s="35">
        <f t="shared" si="0"/>
      </c>
      <c r="D12" s="83"/>
      <c r="E12" s="83"/>
      <c r="F12" s="83"/>
      <c r="G12" s="84"/>
      <c r="H12" s="35">
        <f t="shared" si="1"/>
      </c>
      <c r="I12" s="33"/>
      <c r="J12" s="65">
        <v>2</v>
      </c>
      <c r="K12" s="65">
        <f t="shared" si="2"/>
        <v>1</v>
      </c>
      <c r="L12" s="3" t="str">
        <f t="shared" si="3"/>
        <v>11Б</v>
      </c>
      <c r="M12" s="3">
        <f t="shared" si="4"/>
        <v>3405</v>
      </c>
    </row>
    <row r="13" spans="1:13" ht="12.75">
      <c r="A13" s="35">
        <f t="shared" si="0"/>
      </c>
      <c r="D13" s="83"/>
      <c r="E13" s="83"/>
      <c r="F13" s="83"/>
      <c r="G13" s="84"/>
      <c r="H13" s="35">
        <f t="shared" si="1"/>
      </c>
      <c r="J13" s="65">
        <v>3</v>
      </c>
      <c r="K13" s="65">
        <f t="shared" si="2"/>
        <v>0</v>
      </c>
      <c r="L13" s="3" t="str">
        <f t="shared" si="3"/>
        <v>11Б</v>
      </c>
      <c r="M13" s="3">
        <f t="shared" si="4"/>
        <v>3405</v>
      </c>
    </row>
    <row r="14" spans="1:13" ht="12.75">
      <c r="A14" s="35">
        <f t="shared" si="0"/>
      </c>
      <c r="D14" s="83"/>
      <c r="E14" s="83"/>
      <c r="F14" s="83"/>
      <c r="G14" s="84"/>
      <c r="H14" s="35">
        <f t="shared" si="1"/>
      </c>
      <c r="J14" s="65">
        <v>4</v>
      </c>
      <c r="K14" s="65">
        <f t="shared" si="2"/>
        <v>0</v>
      </c>
      <c r="L14" s="3" t="str">
        <f t="shared" si="3"/>
        <v>11Б</v>
      </c>
      <c r="M14" s="3">
        <f t="shared" si="4"/>
        <v>3405</v>
      </c>
    </row>
    <row r="15" spans="1:13" ht="12.75">
      <c r="A15" s="35">
        <f t="shared" si="0"/>
      </c>
      <c r="D15" s="83"/>
      <c r="E15" s="83"/>
      <c r="F15" s="83"/>
      <c r="G15" s="84"/>
      <c r="H15" s="35">
        <f t="shared" si="1"/>
      </c>
      <c r="J15" s="65">
        <f aca="true" t="shared" si="5" ref="J15:J45">IF(J14="","",IF(J14+1&lt;=$L$8,J14+1,""))</f>
      </c>
      <c r="K15" s="65">
        <f t="shared" si="2"/>
      </c>
      <c r="L15" s="3">
        <f t="shared" si="3"/>
      </c>
      <c r="M15" s="3">
        <f t="shared" si="4"/>
      </c>
    </row>
    <row r="16" spans="1:13" ht="12.75">
      <c r="A16" s="35">
        <f t="shared" si="0"/>
      </c>
      <c r="D16" s="83"/>
      <c r="E16" s="83"/>
      <c r="F16" s="83"/>
      <c r="G16" s="84"/>
      <c r="H16" s="35">
        <f t="shared" si="1"/>
      </c>
      <c r="J16" s="65">
        <f t="shared" si="5"/>
      </c>
      <c r="K16" s="65">
        <f t="shared" si="2"/>
      </c>
      <c r="L16" s="3">
        <f t="shared" si="3"/>
      </c>
      <c r="M16" s="3">
        <f t="shared" si="4"/>
      </c>
    </row>
    <row r="17" spans="1:13" ht="12.75">
      <c r="A17" s="35">
        <f t="shared" si="0"/>
      </c>
      <c r="D17" s="83"/>
      <c r="E17" s="83"/>
      <c r="F17" s="83"/>
      <c r="G17" s="84"/>
      <c r="H17" s="35">
        <f t="shared" si="1"/>
      </c>
      <c r="J17" s="65">
        <f t="shared" si="5"/>
      </c>
      <c r="K17" s="65">
        <f t="shared" si="2"/>
      </c>
      <c r="L17" s="3">
        <f t="shared" si="3"/>
      </c>
      <c r="M17" s="3">
        <f t="shared" si="4"/>
      </c>
    </row>
    <row r="18" spans="1:13" ht="12.75">
      <c r="A18" s="35">
        <f t="shared" si="0"/>
      </c>
      <c r="D18" s="83"/>
      <c r="E18" s="83"/>
      <c r="F18" s="83"/>
      <c r="G18" s="84"/>
      <c r="H18" s="35">
        <f t="shared" si="1"/>
      </c>
      <c r="J18" s="65">
        <f t="shared" si="5"/>
      </c>
      <c r="K18" s="65">
        <f t="shared" si="2"/>
      </c>
      <c r="L18" s="3">
        <f t="shared" si="3"/>
      </c>
      <c r="M18" s="3">
        <f t="shared" si="4"/>
      </c>
    </row>
    <row r="19" spans="1:13" ht="12.75">
      <c r="A19" s="35">
        <f t="shared" si="0"/>
      </c>
      <c r="D19" s="83"/>
      <c r="E19" s="83"/>
      <c r="F19" s="83"/>
      <c r="G19" s="84"/>
      <c r="H19" s="35">
        <f t="shared" si="1"/>
      </c>
      <c r="J19" s="65">
        <f t="shared" si="5"/>
      </c>
      <c r="K19" s="65">
        <f t="shared" si="2"/>
      </c>
      <c r="L19" s="3">
        <f t="shared" si="3"/>
      </c>
      <c r="M19" s="3">
        <f t="shared" si="4"/>
      </c>
    </row>
    <row r="20" spans="1:13" ht="12.75">
      <c r="A20" s="35">
        <f t="shared" si="0"/>
      </c>
      <c r="D20" s="83"/>
      <c r="E20" s="83"/>
      <c r="F20" s="83"/>
      <c r="G20" s="84"/>
      <c r="H20" s="35">
        <f t="shared" si="1"/>
      </c>
      <c r="J20" s="65">
        <f t="shared" si="5"/>
      </c>
      <c r="K20" s="65">
        <f t="shared" si="2"/>
      </c>
      <c r="L20" s="3">
        <f t="shared" si="3"/>
      </c>
      <c r="M20" s="3">
        <f t="shared" si="4"/>
      </c>
    </row>
    <row r="21" spans="1:13" ht="12.75">
      <c r="A21" s="35">
        <f t="shared" si="0"/>
      </c>
      <c r="D21" s="83"/>
      <c r="E21" s="83"/>
      <c r="F21" s="83"/>
      <c r="G21" s="84"/>
      <c r="H21" s="35">
        <f t="shared" si="1"/>
      </c>
      <c r="J21" s="65">
        <f t="shared" si="5"/>
      </c>
      <c r="K21" s="65">
        <f t="shared" si="2"/>
      </c>
      <c r="L21" s="3">
        <f t="shared" si="3"/>
      </c>
      <c r="M21" s="3">
        <f t="shared" si="4"/>
      </c>
    </row>
    <row r="22" spans="1:13" ht="12.75">
      <c r="A22" s="35">
        <f t="shared" si="0"/>
      </c>
      <c r="D22" s="83"/>
      <c r="E22" s="83"/>
      <c r="F22" s="83"/>
      <c r="G22" s="84"/>
      <c r="H22" s="35">
        <f t="shared" si="1"/>
      </c>
      <c r="J22" s="65">
        <f t="shared" si="5"/>
      </c>
      <c r="K22" s="65">
        <f t="shared" si="2"/>
      </c>
      <c r="L22" s="3">
        <f t="shared" si="3"/>
      </c>
      <c r="M22" s="3">
        <f t="shared" si="4"/>
      </c>
    </row>
    <row r="23" spans="1:13" ht="12.75">
      <c r="A23" s="35">
        <f t="shared" si="0"/>
      </c>
      <c r="D23" s="83"/>
      <c r="E23" s="83"/>
      <c r="F23" s="83"/>
      <c r="G23" s="84"/>
      <c r="H23" s="35">
        <f t="shared" si="1"/>
      </c>
      <c r="J23" s="65">
        <f t="shared" si="5"/>
      </c>
      <c r="K23" s="65">
        <f t="shared" si="2"/>
      </c>
      <c r="L23" s="3">
        <f t="shared" si="3"/>
      </c>
      <c r="M23" s="3">
        <f t="shared" si="4"/>
      </c>
    </row>
    <row r="24" spans="1:13" ht="12.75">
      <c r="A24" s="35">
        <f t="shared" si="0"/>
      </c>
      <c r="D24" s="83"/>
      <c r="E24" s="83"/>
      <c r="F24" s="83"/>
      <c r="G24" s="84"/>
      <c r="H24" s="35">
        <f t="shared" si="1"/>
      </c>
      <c r="J24" s="65">
        <f t="shared" si="5"/>
      </c>
      <c r="K24" s="65">
        <f t="shared" si="2"/>
      </c>
      <c r="L24" s="3">
        <f t="shared" si="3"/>
      </c>
      <c r="M24" s="3">
        <f t="shared" si="4"/>
      </c>
    </row>
    <row r="25" spans="1:13" ht="12.75">
      <c r="A25" s="35">
        <f t="shared" si="0"/>
      </c>
      <c r="D25" s="83"/>
      <c r="E25" s="83"/>
      <c r="F25" s="83"/>
      <c r="G25" s="84"/>
      <c r="H25" s="35">
        <f t="shared" si="1"/>
      </c>
      <c r="J25" s="65">
        <f t="shared" si="5"/>
      </c>
      <c r="K25" s="65">
        <f t="shared" si="2"/>
      </c>
      <c r="L25" s="3">
        <f t="shared" si="3"/>
      </c>
      <c r="M25" s="3">
        <f t="shared" si="4"/>
      </c>
    </row>
    <row r="26" spans="1:13" ht="12.75">
      <c r="A26" s="35">
        <f t="shared" si="0"/>
      </c>
      <c r="D26" s="83"/>
      <c r="E26" s="83"/>
      <c r="F26" s="83"/>
      <c r="G26" s="84"/>
      <c r="H26" s="35">
        <f t="shared" si="1"/>
      </c>
      <c r="J26" s="65">
        <f t="shared" si="5"/>
      </c>
      <c r="K26" s="65">
        <f t="shared" si="2"/>
      </c>
      <c r="L26" s="3">
        <f t="shared" si="3"/>
      </c>
      <c r="M26" s="3">
        <f t="shared" si="4"/>
      </c>
    </row>
    <row r="27" spans="1:13" ht="12.75">
      <c r="A27" s="35">
        <f t="shared" si="0"/>
      </c>
      <c r="D27" s="83"/>
      <c r="E27" s="83"/>
      <c r="F27" s="83"/>
      <c r="G27" s="84"/>
      <c r="H27" s="35">
        <f t="shared" si="1"/>
      </c>
      <c r="J27" s="65">
        <f t="shared" si="5"/>
      </c>
      <c r="K27" s="65">
        <f t="shared" si="2"/>
      </c>
      <c r="L27" s="3">
        <f t="shared" si="3"/>
      </c>
      <c r="M27" s="3">
        <f t="shared" si="4"/>
      </c>
    </row>
    <row r="28" spans="1:13" ht="12.75">
      <c r="A28" s="35">
        <f t="shared" si="0"/>
      </c>
      <c r="D28" s="83"/>
      <c r="E28" s="83"/>
      <c r="F28" s="83"/>
      <c r="G28" s="84"/>
      <c r="H28" s="35">
        <f t="shared" si="1"/>
      </c>
      <c r="J28" s="65">
        <f t="shared" si="5"/>
      </c>
      <c r="K28" s="65">
        <f t="shared" si="2"/>
      </c>
      <c r="L28" s="3">
        <f t="shared" si="3"/>
      </c>
      <c r="M28" s="3">
        <f t="shared" si="4"/>
      </c>
    </row>
    <row r="29" spans="1:13" ht="12.75">
      <c r="A29" s="35">
        <f t="shared" si="0"/>
      </c>
      <c r="D29" s="83"/>
      <c r="E29" s="83"/>
      <c r="F29" s="83"/>
      <c r="G29" s="84"/>
      <c r="H29" s="35">
        <f t="shared" si="1"/>
      </c>
      <c r="J29" s="65">
        <f t="shared" si="5"/>
      </c>
      <c r="K29" s="65">
        <f t="shared" si="2"/>
      </c>
      <c r="L29" s="3">
        <f t="shared" si="3"/>
      </c>
      <c r="M29" s="3">
        <f t="shared" si="4"/>
      </c>
    </row>
    <row r="30" spans="1:13" ht="12.75">
      <c r="A30" s="35">
        <f t="shared" si="0"/>
      </c>
      <c r="D30" s="83"/>
      <c r="E30" s="83"/>
      <c r="F30" s="83"/>
      <c r="G30" s="84"/>
      <c r="H30" s="35">
        <f t="shared" si="1"/>
      </c>
      <c r="J30" s="65">
        <f t="shared" si="5"/>
      </c>
      <c r="K30" s="65">
        <f t="shared" si="2"/>
      </c>
      <c r="L30" s="3">
        <f t="shared" si="3"/>
      </c>
      <c r="M30" s="3">
        <f t="shared" si="4"/>
      </c>
    </row>
    <row r="31" spans="1:13" ht="12.75">
      <c r="A31" s="35">
        <f t="shared" si="0"/>
      </c>
      <c r="D31" s="83"/>
      <c r="E31" s="83"/>
      <c r="F31" s="83"/>
      <c r="G31" s="84"/>
      <c r="H31" s="35">
        <f t="shared" si="1"/>
      </c>
      <c r="J31" s="65">
        <f t="shared" si="5"/>
      </c>
      <c r="K31" s="65">
        <f t="shared" si="2"/>
      </c>
      <c r="L31" s="3">
        <f t="shared" si="3"/>
      </c>
      <c r="M31" s="3">
        <f t="shared" si="4"/>
      </c>
    </row>
    <row r="32" spans="1:13" ht="12.75">
      <c r="A32" s="35">
        <f t="shared" si="0"/>
      </c>
      <c r="D32" s="83"/>
      <c r="E32" s="83"/>
      <c r="F32" s="83"/>
      <c r="G32" s="84"/>
      <c r="H32" s="35">
        <f t="shared" si="1"/>
      </c>
      <c r="J32" s="65">
        <f t="shared" si="5"/>
      </c>
      <c r="K32" s="65">
        <f t="shared" si="2"/>
      </c>
      <c r="L32" s="3">
        <f t="shared" si="3"/>
      </c>
      <c r="M32" s="3">
        <f t="shared" si="4"/>
      </c>
    </row>
    <row r="33" spans="1:13" ht="12.75">
      <c r="A33" s="35">
        <f t="shared" si="0"/>
      </c>
      <c r="D33" s="83"/>
      <c r="E33" s="83"/>
      <c r="F33" s="83"/>
      <c r="G33" s="84"/>
      <c r="H33" s="35">
        <f t="shared" si="1"/>
      </c>
      <c r="J33" s="65">
        <f t="shared" si="5"/>
      </c>
      <c r="K33" s="65">
        <f t="shared" si="2"/>
      </c>
      <c r="L33" s="3">
        <f t="shared" si="3"/>
      </c>
      <c r="M33" s="3">
        <f t="shared" si="4"/>
      </c>
    </row>
    <row r="34" spans="1:13" ht="12.75">
      <c r="A34" s="35">
        <f t="shared" si="0"/>
      </c>
      <c r="D34" s="83"/>
      <c r="E34" s="83"/>
      <c r="F34" s="83"/>
      <c r="G34" s="84"/>
      <c r="H34" s="35">
        <f t="shared" si="1"/>
      </c>
      <c r="J34" s="65">
        <f>IF(J33="","",IF(J33+1&lt;=$L$8,J33+1,""))</f>
      </c>
      <c r="K34" s="65">
        <f t="shared" si="2"/>
      </c>
      <c r="L34" s="3">
        <f t="shared" si="3"/>
      </c>
      <c r="M34" s="3">
        <f t="shared" si="4"/>
      </c>
    </row>
    <row r="35" spans="1:13" ht="12.75">
      <c r="A35" s="35">
        <f t="shared" si="0"/>
      </c>
      <c r="D35" s="83"/>
      <c r="E35" s="83"/>
      <c r="F35" s="83"/>
      <c r="G35" s="84"/>
      <c r="H35" s="35">
        <f t="shared" si="1"/>
      </c>
      <c r="J35" s="65">
        <f t="shared" si="5"/>
      </c>
      <c r="K35" s="65">
        <f t="shared" si="2"/>
      </c>
      <c r="L35" s="3">
        <f t="shared" si="3"/>
      </c>
      <c r="M35" s="3">
        <f t="shared" si="4"/>
      </c>
    </row>
    <row r="36" spans="1:13" ht="12.75">
      <c r="A36" s="35">
        <f t="shared" si="0"/>
      </c>
      <c r="D36" s="83"/>
      <c r="E36" s="83"/>
      <c r="F36" s="83"/>
      <c r="G36" s="84"/>
      <c r="H36" s="35">
        <f t="shared" si="1"/>
      </c>
      <c r="J36" s="65">
        <f t="shared" si="5"/>
      </c>
      <c r="K36" s="65">
        <f t="shared" si="2"/>
      </c>
      <c r="L36" s="3">
        <f t="shared" si="3"/>
      </c>
      <c r="M36" s="3">
        <f t="shared" si="4"/>
      </c>
    </row>
    <row r="37" spans="1:13" ht="12.75">
      <c r="A37" s="35">
        <f t="shared" si="0"/>
      </c>
      <c r="D37" s="83"/>
      <c r="E37" s="83"/>
      <c r="F37" s="83"/>
      <c r="G37" s="84"/>
      <c r="H37" s="35">
        <f t="shared" si="1"/>
      </c>
      <c r="J37" s="65">
        <f t="shared" si="5"/>
      </c>
      <c r="K37" s="3"/>
      <c r="L37" s="3">
        <f t="shared" si="3"/>
      </c>
      <c r="M37" s="3">
        <f t="shared" si="4"/>
      </c>
    </row>
    <row r="38" spans="1:13" ht="12.75">
      <c r="A38" s="35">
        <f t="shared" si="0"/>
      </c>
      <c r="D38" s="83"/>
      <c r="E38" s="83"/>
      <c r="F38" s="83"/>
      <c r="G38" s="84"/>
      <c r="H38" s="35">
        <f t="shared" si="1"/>
      </c>
      <c r="J38" s="65">
        <f t="shared" si="5"/>
      </c>
      <c r="K38" s="3"/>
      <c r="L38" s="3">
        <f t="shared" si="3"/>
      </c>
      <c r="M38" s="3">
        <f t="shared" si="4"/>
      </c>
    </row>
    <row r="39" spans="1:13" ht="12.75">
      <c r="A39" s="35">
        <f t="shared" si="0"/>
      </c>
      <c r="D39" s="83"/>
      <c r="E39" s="83"/>
      <c r="F39" s="83"/>
      <c r="G39" s="84"/>
      <c r="H39" s="35">
        <f t="shared" si="1"/>
      </c>
      <c r="J39" s="65">
        <f t="shared" si="5"/>
      </c>
      <c r="K39" s="3"/>
      <c r="L39" s="3">
        <f t="shared" si="3"/>
      </c>
      <c r="M39" s="3">
        <f t="shared" si="4"/>
      </c>
    </row>
    <row r="40" spans="1:13" ht="12.75">
      <c r="A40" s="35">
        <f t="shared" si="0"/>
      </c>
      <c r="D40" s="83"/>
      <c r="E40" s="83"/>
      <c r="F40" s="83"/>
      <c r="G40" s="84"/>
      <c r="H40" s="35">
        <f t="shared" si="1"/>
      </c>
      <c r="J40" s="65">
        <f t="shared" si="5"/>
      </c>
      <c r="K40" s="3"/>
      <c r="L40" s="3">
        <f t="shared" si="3"/>
      </c>
      <c r="M40" s="3">
        <f t="shared" si="4"/>
      </c>
    </row>
    <row r="41" spans="1:13" ht="12.75">
      <c r="A41" s="35">
        <f t="shared" si="0"/>
      </c>
      <c r="D41" s="83"/>
      <c r="E41" s="83"/>
      <c r="F41" s="83"/>
      <c r="G41" s="84"/>
      <c r="H41" s="35">
        <f t="shared" si="1"/>
      </c>
      <c r="J41" s="65">
        <f t="shared" si="5"/>
      </c>
      <c r="K41" s="3"/>
      <c r="L41" s="3">
        <f t="shared" si="3"/>
      </c>
      <c r="M41" s="3">
        <f t="shared" si="4"/>
      </c>
    </row>
    <row r="42" spans="1:13" ht="12.75">
      <c r="A42" s="35">
        <f t="shared" si="0"/>
      </c>
      <c r="D42" s="83"/>
      <c r="E42" s="83"/>
      <c r="F42" s="83"/>
      <c r="G42" s="84"/>
      <c r="H42" s="35">
        <f t="shared" si="1"/>
      </c>
      <c r="J42" s="65">
        <f t="shared" si="5"/>
      </c>
      <c r="K42" s="3"/>
      <c r="L42" s="3">
        <f t="shared" si="3"/>
      </c>
      <c r="M42" s="3">
        <f t="shared" si="4"/>
      </c>
    </row>
    <row r="43" spans="1:13" ht="12.75">
      <c r="A43" s="35">
        <f t="shared" si="0"/>
      </c>
      <c r="D43" s="83"/>
      <c r="E43" s="83"/>
      <c r="F43" s="83"/>
      <c r="G43" s="84"/>
      <c r="H43" s="35">
        <f t="shared" si="1"/>
      </c>
      <c r="J43" s="65">
        <f t="shared" si="5"/>
      </c>
      <c r="K43" s="3"/>
      <c r="L43" s="3">
        <f t="shared" si="3"/>
      </c>
      <c r="M43" s="3">
        <f t="shared" si="4"/>
      </c>
    </row>
    <row r="44" spans="1:13" ht="12.75">
      <c r="A44" s="35">
        <f t="shared" si="0"/>
      </c>
      <c r="D44" s="83"/>
      <c r="E44" s="83"/>
      <c r="F44" s="83"/>
      <c r="G44" s="84"/>
      <c r="H44" s="35">
        <f t="shared" si="1"/>
      </c>
      <c r="J44" s="65">
        <f t="shared" si="5"/>
      </c>
      <c r="K44" s="3"/>
      <c r="L44" s="3">
        <f t="shared" si="3"/>
      </c>
      <c r="M44" s="3">
        <f t="shared" si="4"/>
      </c>
    </row>
    <row r="45" spans="1:13" ht="12.75">
      <c r="A45" s="35">
        <f t="shared" si="0"/>
      </c>
      <c r="D45" s="83"/>
      <c r="E45" s="83"/>
      <c r="F45" s="83"/>
      <c r="G45" s="84"/>
      <c r="H45" s="35">
        <f t="shared" si="1"/>
      </c>
      <c r="J45" s="65">
        <f t="shared" si="5"/>
      </c>
      <c r="K45" s="3"/>
      <c r="L45" s="3">
        <f t="shared" si="3"/>
      </c>
      <c r="M45" s="3">
        <f t="shared" si="4"/>
      </c>
    </row>
    <row r="46" spans="1:11" ht="12.75">
      <c r="A46" s="35">
        <f t="shared" si="0"/>
      </c>
      <c r="D46" s="83"/>
      <c r="E46" s="83"/>
      <c r="F46" s="83"/>
      <c r="G46" s="84"/>
      <c r="H46" s="35">
        <f t="shared" si="1"/>
      </c>
      <c r="K46">
        <f>SUM(K11:K45)</f>
        <v>2</v>
      </c>
    </row>
    <row r="47" spans="1:8" ht="12.75">
      <c r="A47" s="35">
        <f t="shared" si="0"/>
      </c>
      <c r="D47" s="83"/>
      <c r="E47" s="83"/>
      <c r="F47" s="83"/>
      <c r="G47" s="84"/>
      <c r="H47" s="35">
        <f t="shared" si="1"/>
      </c>
    </row>
    <row r="48" spans="1:8" ht="12.75">
      <c r="A48" s="35">
        <f t="shared" si="0"/>
      </c>
      <c r="D48" s="83"/>
      <c r="E48" s="83"/>
      <c r="F48" s="83"/>
      <c r="G48" s="84"/>
      <c r="H48" s="35">
        <f t="shared" si="1"/>
      </c>
    </row>
    <row r="49" spans="1:8" ht="12.75">
      <c r="A49" s="35">
        <f t="shared" si="0"/>
      </c>
      <c r="D49" s="83"/>
      <c r="E49" s="83"/>
      <c r="F49" s="83"/>
      <c r="G49" s="84"/>
      <c r="H49" s="35">
        <f t="shared" si="1"/>
      </c>
    </row>
    <row r="50" spans="1:8" ht="12.75">
      <c r="A50" s="35">
        <f t="shared" si="0"/>
      </c>
      <c r="D50" s="83"/>
      <c r="E50" s="83"/>
      <c r="F50" s="83"/>
      <c r="G50" s="84"/>
      <c r="H50" s="35">
        <f t="shared" si="1"/>
      </c>
    </row>
    <row r="51" spans="1:8" ht="12.75">
      <c r="A51" s="35">
        <f t="shared" si="0"/>
      </c>
      <c r="D51" s="83"/>
      <c r="E51" s="83"/>
      <c r="F51" s="83"/>
      <c r="G51" s="84"/>
      <c r="H51" s="35">
        <f t="shared" si="1"/>
      </c>
    </row>
    <row r="52" spans="1:8" ht="12.75">
      <c r="A52" s="35">
        <f t="shared" si="0"/>
      </c>
      <c r="D52" s="83"/>
      <c r="E52" s="83"/>
      <c r="F52" s="83"/>
      <c r="G52" s="84"/>
      <c r="H52" s="35">
        <f t="shared" si="1"/>
      </c>
    </row>
    <row r="53" spans="1:8" ht="12.75">
      <c r="A53" s="35">
        <f t="shared" si="0"/>
      </c>
      <c r="D53" s="83"/>
      <c r="E53" s="83"/>
      <c r="F53" s="83"/>
      <c r="G53" s="84"/>
      <c r="H53" s="35">
        <f t="shared" si="1"/>
      </c>
    </row>
    <row r="54" spans="1:8" ht="12.75">
      <c r="A54" s="35">
        <f t="shared" si="0"/>
      </c>
      <c r="D54" s="83"/>
      <c r="E54" s="83"/>
      <c r="F54" s="83"/>
      <c r="G54" s="84"/>
      <c r="H54" s="35">
        <f t="shared" si="1"/>
      </c>
    </row>
    <row r="55" spans="1:8" ht="12.75">
      <c r="A55" s="35">
        <f t="shared" si="0"/>
      </c>
      <c r="D55" s="83"/>
      <c r="E55" s="83"/>
      <c r="F55" s="83"/>
      <c r="G55" s="84"/>
      <c r="H55" s="35">
        <f t="shared" si="1"/>
      </c>
    </row>
    <row r="56" spans="1:8" ht="12.75">
      <c r="A56" s="35">
        <f t="shared" si="0"/>
      </c>
      <c r="D56" s="83"/>
      <c r="E56" s="83"/>
      <c r="F56" s="83"/>
      <c r="G56" s="84"/>
      <c r="H56" s="35">
        <f t="shared" si="1"/>
      </c>
    </row>
    <row r="57" spans="1:8" ht="12.75">
      <c r="A57" s="35">
        <f t="shared" si="0"/>
      </c>
      <c r="D57" s="83"/>
      <c r="E57" s="83"/>
      <c r="F57" s="83"/>
      <c r="G57" s="84"/>
      <c r="H57" s="35">
        <f t="shared" si="1"/>
      </c>
    </row>
    <row r="58" spans="1:8" ht="12.75">
      <c r="A58" s="35">
        <f t="shared" si="0"/>
      </c>
      <c r="D58" s="83"/>
      <c r="E58" s="83"/>
      <c r="F58" s="83"/>
      <c r="G58" s="84"/>
      <c r="H58" s="35">
        <f t="shared" si="1"/>
      </c>
    </row>
    <row r="59" spans="1:8" ht="12.75">
      <c r="A59" s="35">
        <f t="shared" si="0"/>
      </c>
      <c r="D59" s="83"/>
      <c r="E59" s="83"/>
      <c r="F59" s="83"/>
      <c r="G59" s="84"/>
      <c r="H59" s="35">
        <f t="shared" si="1"/>
      </c>
    </row>
    <row r="60" spans="1:8" ht="12.75">
      <c r="A60" s="35">
        <f t="shared" si="0"/>
      </c>
      <c r="D60" s="83"/>
      <c r="E60" s="83"/>
      <c r="F60" s="83"/>
      <c r="G60" s="84"/>
      <c r="H60" s="35">
        <f t="shared" si="1"/>
      </c>
    </row>
    <row r="61" spans="1:8" ht="12.75">
      <c r="A61" s="35">
        <f t="shared" si="0"/>
      </c>
      <c r="D61" s="83"/>
      <c r="E61" s="83"/>
      <c r="F61" s="83"/>
      <c r="G61" s="84"/>
      <c r="H61" s="35">
        <f t="shared" si="1"/>
      </c>
    </row>
    <row r="62" spans="1:8" ht="12.75">
      <c r="A62" s="35">
        <f t="shared" si="0"/>
      </c>
      <c r="D62" s="83"/>
      <c r="E62" s="83"/>
      <c r="F62" s="83"/>
      <c r="G62" s="84"/>
      <c r="H62" s="35">
        <f t="shared" si="1"/>
      </c>
    </row>
    <row r="63" spans="1:8" ht="12.75">
      <c r="A63" s="35">
        <f t="shared" si="0"/>
      </c>
      <c r="D63" s="83"/>
      <c r="E63" s="83"/>
      <c r="F63" s="83"/>
      <c r="G63" s="84"/>
      <c r="H63" s="35">
        <f t="shared" si="1"/>
      </c>
    </row>
    <row r="64" spans="1:8" ht="12.75">
      <c r="A64" s="35">
        <f t="shared" si="0"/>
      </c>
      <c r="D64" s="83"/>
      <c r="E64" s="83"/>
      <c r="F64" s="83"/>
      <c r="G64" s="84"/>
      <c r="H64" s="35">
        <f t="shared" si="1"/>
      </c>
    </row>
    <row r="65" spans="1:8" ht="12.75">
      <c r="A65" s="35">
        <f t="shared" si="0"/>
      </c>
      <c r="D65" s="83"/>
      <c r="E65" s="83"/>
      <c r="F65" s="83"/>
      <c r="G65" s="84"/>
      <c r="H65" s="35">
        <f t="shared" si="1"/>
      </c>
    </row>
    <row r="66" spans="1:8" ht="12.75">
      <c r="A66" s="35">
        <f t="shared" si="0"/>
      </c>
      <c r="D66" s="83"/>
      <c r="E66" s="83"/>
      <c r="F66" s="83"/>
      <c r="G66" s="84"/>
      <c r="H66" s="35">
        <f t="shared" si="1"/>
      </c>
    </row>
    <row r="67" spans="1:8" ht="12.75">
      <c r="A67" s="35">
        <f aca="true" t="shared" si="6" ref="A67:A75">IF(D67&lt;&gt;"",A66+1,"")</f>
      </c>
      <c r="D67" s="83"/>
      <c r="E67" s="83"/>
      <c r="F67" s="83"/>
      <c r="G67" s="84"/>
      <c r="H67" s="35">
        <f t="shared" si="1"/>
      </c>
    </row>
    <row r="68" spans="1:8" ht="12.75">
      <c r="A68" s="35">
        <f t="shared" si="6"/>
      </c>
      <c r="D68" s="83"/>
      <c r="E68" s="83"/>
      <c r="F68" s="83"/>
      <c r="G68" s="84"/>
      <c r="H68" s="35">
        <f aca="true" t="shared" si="7" ref="H68:H75">IF(D68&lt;&gt;"",IF(AND(B68=B67,G68=G67),H67,H67+1),"")</f>
      </c>
    </row>
    <row r="69" spans="1:8" ht="12.75">
      <c r="A69" s="35">
        <f t="shared" si="6"/>
      </c>
      <c r="D69" s="83"/>
      <c r="E69" s="83"/>
      <c r="F69" s="83"/>
      <c r="G69" s="84"/>
      <c r="H69" s="35">
        <f t="shared" si="7"/>
      </c>
    </row>
    <row r="70" spans="1:8" ht="12.75">
      <c r="A70" s="35">
        <f t="shared" si="6"/>
      </c>
      <c r="D70" s="83"/>
      <c r="E70" s="83"/>
      <c r="F70" s="83"/>
      <c r="G70" s="84"/>
      <c r="H70" s="35">
        <f t="shared" si="7"/>
      </c>
    </row>
    <row r="71" spans="1:8" ht="12.75">
      <c r="A71" s="35">
        <f t="shared" si="6"/>
      </c>
      <c r="D71" s="83"/>
      <c r="E71" s="83"/>
      <c r="F71" s="83"/>
      <c r="G71" s="84"/>
      <c r="H71" s="35">
        <f t="shared" si="7"/>
      </c>
    </row>
    <row r="72" spans="1:8" ht="12.75">
      <c r="A72" s="35">
        <f t="shared" si="6"/>
      </c>
      <c r="D72" s="83"/>
      <c r="E72" s="83"/>
      <c r="F72" s="83"/>
      <c r="G72" s="84"/>
      <c r="H72" s="35">
        <f t="shared" si="7"/>
      </c>
    </row>
    <row r="73" spans="1:8" ht="12.75">
      <c r="A73" s="35">
        <f t="shared" si="6"/>
      </c>
      <c r="D73" s="83"/>
      <c r="E73" s="83"/>
      <c r="F73" s="83"/>
      <c r="G73" s="84"/>
      <c r="H73" s="35">
        <f t="shared" si="7"/>
      </c>
    </row>
    <row r="74" spans="1:8" ht="12.75">
      <c r="A74" s="35">
        <f t="shared" si="6"/>
      </c>
      <c r="D74" s="83"/>
      <c r="E74" s="83"/>
      <c r="F74" s="83"/>
      <c r="G74" s="84"/>
      <c r="H74" s="35">
        <f t="shared" si="7"/>
      </c>
    </row>
    <row r="75" spans="1:8" ht="12.75">
      <c r="A75" s="35">
        <f t="shared" si="6"/>
      </c>
      <c r="D75" s="83"/>
      <c r="E75" s="83"/>
      <c r="F75" s="83"/>
      <c r="G75" s="84"/>
      <c r="H75" s="35">
        <f t="shared" si="7"/>
      </c>
    </row>
    <row r="76" spans="1:8" ht="12.75">
      <c r="A76" s="35">
        <f aca="true" t="shared" si="8" ref="A76:A139">IF(D76&lt;&gt;"",A75+1,"")</f>
      </c>
      <c r="D76" s="83"/>
      <c r="E76" s="83"/>
      <c r="F76" s="83"/>
      <c r="G76" s="84"/>
      <c r="H76" s="35">
        <f aca="true" t="shared" si="9" ref="H76:H139">IF(D76&lt;&gt;"",IF(AND(B76=B75,G76=G75),H75,H75+1),"")</f>
      </c>
    </row>
    <row r="77" spans="1:8" ht="12.75">
      <c r="A77" s="35">
        <f t="shared" si="8"/>
      </c>
      <c r="D77" s="83"/>
      <c r="E77" s="83"/>
      <c r="F77" s="83"/>
      <c r="G77" s="84"/>
      <c r="H77" s="35">
        <f t="shared" si="9"/>
      </c>
    </row>
    <row r="78" spans="1:8" ht="12.75">
      <c r="A78" s="35">
        <f t="shared" si="8"/>
      </c>
      <c r="D78" s="83"/>
      <c r="E78" s="83"/>
      <c r="F78" s="83"/>
      <c r="G78" s="84"/>
      <c r="H78" s="35">
        <f t="shared" si="9"/>
      </c>
    </row>
    <row r="79" spans="1:8" ht="12.75">
      <c r="A79" s="35">
        <f t="shared" si="8"/>
      </c>
      <c r="D79" s="83"/>
      <c r="E79" s="83"/>
      <c r="F79" s="83"/>
      <c r="G79" s="84"/>
      <c r="H79" s="35">
        <f t="shared" si="9"/>
      </c>
    </row>
    <row r="80" spans="1:8" ht="12.75">
      <c r="A80" s="35">
        <f t="shared" si="8"/>
      </c>
      <c r="D80" s="83"/>
      <c r="E80" s="83"/>
      <c r="F80" s="83"/>
      <c r="G80" s="84"/>
      <c r="H80" s="35">
        <f t="shared" si="9"/>
      </c>
    </row>
    <row r="81" spans="1:8" ht="12.75">
      <c r="A81" s="35">
        <f t="shared" si="8"/>
      </c>
      <c r="D81" s="83"/>
      <c r="E81" s="83"/>
      <c r="F81" s="83"/>
      <c r="G81" s="84"/>
      <c r="H81" s="35">
        <f t="shared" si="9"/>
      </c>
    </row>
    <row r="82" spans="1:8" ht="12.75">
      <c r="A82" s="35">
        <f t="shared" si="8"/>
      </c>
      <c r="D82" s="83"/>
      <c r="E82" s="83"/>
      <c r="F82" s="83"/>
      <c r="G82" s="84"/>
      <c r="H82" s="35">
        <f t="shared" si="9"/>
      </c>
    </row>
    <row r="83" spans="1:8" ht="12.75">
      <c r="A83" s="35">
        <f t="shared" si="8"/>
      </c>
      <c r="D83" s="83"/>
      <c r="E83" s="83"/>
      <c r="F83" s="83"/>
      <c r="G83" s="84"/>
      <c r="H83" s="35">
        <f t="shared" si="9"/>
      </c>
    </row>
    <row r="84" spans="1:8" ht="12.75">
      <c r="A84" s="35">
        <f t="shared" si="8"/>
      </c>
      <c r="D84" s="83"/>
      <c r="E84" s="83"/>
      <c r="F84" s="83"/>
      <c r="G84" s="84"/>
      <c r="H84" s="35">
        <f t="shared" si="9"/>
      </c>
    </row>
    <row r="85" spans="1:8" ht="12.75">
      <c r="A85" s="35">
        <f t="shared" si="8"/>
      </c>
      <c r="D85" s="83"/>
      <c r="E85" s="83"/>
      <c r="F85" s="83"/>
      <c r="G85" s="84"/>
      <c r="H85" s="35">
        <f t="shared" si="9"/>
      </c>
    </row>
    <row r="86" spans="1:8" ht="12.75">
      <c r="A86" s="35">
        <f t="shared" si="8"/>
      </c>
      <c r="D86" s="83"/>
      <c r="E86" s="83"/>
      <c r="F86" s="83"/>
      <c r="G86" s="84"/>
      <c r="H86" s="35">
        <f t="shared" si="9"/>
      </c>
    </row>
    <row r="87" spans="1:8" ht="12.75">
      <c r="A87" s="35">
        <f t="shared" si="8"/>
      </c>
      <c r="D87" s="83"/>
      <c r="E87" s="83"/>
      <c r="F87" s="83"/>
      <c r="G87" s="84"/>
      <c r="H87" s="35">
        <f t="shared" si="9"/>
      </c>
    </row>
    <row r="88" spans="1:8" ht="12.75">
      <c r="A88" s="35">
        <f t="shared" si="8"/>
      </c>
      <c r="D88" s="83"/>
      <c r="E88" s="83"/>
      <c r="F88" s="83"/>
      <c r="G88" s="84"/>
      <c r="H88" s="35">
        <f t="shared" si="9"/>
      </c>
    </row>
    <row r="89" spans="1:8" ht="12.75">
      <c r="A89" s="35">
        <f t="shared" si="8"/>
      </c>
      <c r="D89" s="83"/>
      <c r="E89" s="83"/>
      <c r="F89" s="83"/>
      <c r="G89" s="84"/>
      <c r="H89" s="35">
        <f t="shared" si="9"/>
      </c>
    </row>
    <row r="90" spans="1:8" ht="12.75">
      <c r="A90" s="35">
        <f t="shared" si="8"/>
      </c>
      <c r="D90" s="83"/>
      <c r="E90" s="83"/>
      <c r="F90" s="83"/>
      <c r="G90" s="84"/>
      <c r="H90" s="35">
        <f t="shared" si="9"/>
      </c>
    </row>
    <row r="91" spans="1:8" ht="12.75">
      <c r="A91" s="35">
        <f t="shared" si="8"/>
      </c>
      <c r="D91" s="83"/>
      <c r="E91" s="83"/>
      <c r="F91" s="83"/>
      <c r="G91" s="84"/>
      <c r="H91" s="35">
        <f t="shared" si="9"/>
      </c>
    </row>
    <row r="92" spans="1:8" ht="12.75">
      <c r="A92" s="35">
        <f t="shared" si="8"/>
      </c>
      <c r="D92" s="83"/>
      <c r="E92" s="83"/>
      <c r="F92" s="83"/>
      <c r="G92" s="84"/>
      <c r="H92" s="35">
        <f t="shared" si="9"/>
      </c>
    </row>
    <row r="93" spans="1:8" ht="12.75">
      <c r="A93" s="35">
        <f t="shared" si="8"/>
      </c>
      <c r="D93" s="83"/>
      <c r="E93" s="83"/>
      <c r="F93" s="83"/>
      <c r="G93" s="84"/>
      <c r="H93" s="35">
        <f t="shared" si="9"/>
      </c>
    </row>
    <row r="94" spans="1:8" ht="12.75">
      <c r="A94" s="35">
        <f t="shared" si="8"/>
      </c>
      <c r="D94" s="83"/>
      <c r="E94" s="83"/>
      <c r="F94" s="83"/>
      <c r="G94" s="84"/>
      <c r="H94" s="35">
        <f t="shared" si="9"/>
      </c>
    </row>
    <row r="95" spans="1:8" ht="12.75">
      <c r="A95" s="35">
        <f t="shared" si="8"/>
      </c>
      <c r="D95" s="83"/>
      <c r="E95" s="83"/>
      <c r="F95" s="83"/>
      <c r="G95" s="84"/>
      <c r="H95" s="35">
        <f t="shared" si="9"/>
      </c>
    </row>
    <row r="96" spans="1:8" ht="12.75">
      <c r="A96" s="35">
        <f t="shared" si="8"/>
      </c>
      <c r="D96" s="83"/>
      <c r="E96" s="83"/>
      <c r="F96" s="83"/>
      <c r="G96" s="84"/>
      <c r="H96" s="35">
        <f t="shared" si="9"/>
      </c>
    </row>
    <row r="97" spans="1:8" ht="12.75">
      <c r="A97" s="35">
        <f t="shared" si="8"/>
      </c>
      <c r="D97" s="83"/>
      <c r="E97" s="83"/>
      <c r="F97" s="83"/>
      <c r="G97" s="84"/>
      <c r="H97" s="35">
        <f t="shared" si="9"/>
      </c>
    </row>
    <row r="98" spans="1:8" ht="12.75">
      <c r="A98" s="35">
        <f t="shared" si="8"/>
      </c>
      <c r="D98" s="83"/>
      <c r="E98" s="83"/>
      <c r="F98" s="83"/>
      <c r="G98" s="84"/>
      <c r="H98" s="35">
        <f t="shared" si="9"/>
      </c>
    </row>
    <row r="99" spans="1:8" ht="12.75">
      <c r="A99" s="35">
        <f t="shared" si="8"/>
      </c>
      <c r="D99" s="83"/>
      <c r="E99" s="83"/>
      <c r="F99" s="83"/>
      <c r="G99" s="84"/>
      <c r="H99" s="35">
        <f t="shared" si="9"/>
      </c>
    </row>
    <row r="100" spans="1:8" ht="12.75">
      <c r="A100" s="35">
        <f t="shared" si="8"/>
      </c>
      <c r="D100" s="83"/>
      <c r="E100" s="83"/>
      <c r="F100" s="83"/>
      <c r="G100" s="84"/>
      <c r="H100" s="35">
        <f t="shared" si="9"/>
      </c>
    </row>
    <row r="101" spans="1:8" ht="12.75">
      <c r="A101" s="35">
        <f t="shared" si="8"/>
      </c>
      <c r="D101" s="83"/>
      <c r="E101" s="83"/>
      <c r="F101" s="83"/>
      <c r="G101" s="84"/>
      <c r="H101" s="35">
        <f t="shared" si="9"/>
      </c>
    </row>
    <row r="102" spans="1:8" ht="12.75">
      <c r="A102" s="35">
        <f t="shared" si="8"/>
      </c>
      <c r="D102" s="83"/>
      <c r="E102" s="83"/>
      <c r="F102" s="83"/>
      <c r="G102" s="84"/>
      <c r="H102" s="35">
        <f t="shared" si="9"/>
      </c>
    </row>
    <row r="103" spans="1:8" ht="12.75">
      <c r="A103" s="35">
        <f t="shared" si="8"/>
      </c>
      <c r="D103" s="83"/>
      <c r="E103" s="83"/>
      <c r="F103" s="83"/>
      <c r="G103" s="84"/>
      <c r="H103" s="35">
        <f t="shared" si="9"/>
      </c>
    </row>
    <row r="104" spans="1:8" ht="12.75">
      <c r="A104" s="35">
        <f t="shared" si="8"/>
      </c>
      <c r="D104" s="83"/>
      <c r="E104" s="83"/>
      <c r="F104" s="83"/>
      <c r="G104" s="84"/>
      <c r="H104" s="35">
        <f t="shared" si="9"/>
      </c>
    </row>
    <row r="105" spans="1:8" ht="12.75">
      <c r="A105" s="35">
        <f t="shared" si="8"/>
      </c>
      <c r="D105" s="83"/>
      <c r="E105" s="83"/>
      <c r="F105" s="83"/>
      <c r="G105" s="84"/>
      <c r="H105" s="35">
        <f t="shared" si="9"/>
      </c>
    </row>
    <row r="106" spans="1:8" ht="12.75">
      <c r="A106" s="35">
        <f t="shared" si="8"/>
      </c>
      <c r="D106" s="83"/>
      <c r="E106" s="83"/>
      <c r="F106" s="83"/>
      <c r="G106" s="84"/>
      <c r="H106" s="35">
        <f t="shared" si="9"/>
      </c>
    </row>
    <row r="107" spans="1:8" ht="12.75">
      <c r="A107" s="35">
        <f t="shared" si="8"/>
      </c>
      <c r="D107" s="83"/>
      <c r="E107" s="83"/>
      <c r="F107" s="83"/>
      <c r="G107" s="84"/>
      <c r="H107" s="35">
        <f t="shared" si="9"/>
      </c>
    </row>
    <row r="108" spans="1:8" ht="12.75">
      <c r="A108" s="35">
        <f t="shared" si="8"/>
      </c>
      <c r="D108" s="83"/>
      <c r="E108" s="83"/>
      <c r="F108" s="83"/>
      <c r="G108" s="84"/>
      <c r="H108" s="35">
        <f t="shared" si="9"/>
      </c>
    </row>
    <row r="109" spans="1:8" ht="12.75">
      <c r="A109" s="35">
        <f t="shared" si="8"/>
      </c>
      <c r="D109" s="83"/>
      <c r="E109" s="83"/>
      <c r="F109" s="83"/>
      <c r="G109" s="84"/>
      <c r="H109" s="35">
        <f t="shared" si="9"/>
      </c>
    </row>
    <row r="110" spans="1:8" ht="12.75">
      <c r="A110" s="35">
        <f t="shared" si="8"/>
      </c>
      <c r="D110" s="83"/>
      <c r="E110" s="83"/>
      <c r="F110" s="83"/>
      <c r="G110" s="84"/>
      <c r="H110" s="35">
        <f t="shared" si="9"/>
      </c>
    </row>
    <row r="111" spans="1:8" ht="12.75">
      <c r="A111" s="35">
        <f t="shared" si="8"/>
      </c>
      <c r="D111" s="83"/>
      <c r="E111" s="83"/>
      <c r="F111" s="83"/>
      <c r="G111" s="84"/>
      <c r="H111" s="35">
        <f t="shared" si="9"/>
      </c>
    </row>
    <row r="112" spans="1:8" ht="12.75">
      <c r="A112" s="35">
        <f t="shared" si="8"/>
      </c>
      <c r="D112" s="83"/>
      <c r="E112" s="83"/>
      <c r="F112" s="83"/>
      <c r="G112" s="84"/>
      <c r="H112" s="35">
        <f t="shared" si="9"/>
      </c>
    </row>
    <row r="113" spans="1:8" ht="12.75">
      <c r="A113" s="35">
        <f t="shared" si="8"/>
      </c>
      <c r="D113" s="83"/>
      <c r="E113" s="83"/>
      <c r="F113" s="83"/>
      <c r="G113" s="84"/>
      <c r="H113" s="35">
        <f t="shared" si="9"/>
      </c>
    </row>
    <row r="114" spans="1:8" ht="12.75">
      <c r="A114" s="35">
        <f t="shared" si="8"/>
      </c>
      <c r="D114" s="83"/>
      <c r="E114" s="83"/>
      <c r="F114" s="83"/>
      <c r="G114" s="84"/>
      <c r="H114" s="35">
        <f t="shared" si="9"/>
      </c>
    </row>
    <row r="115" spans="1:8" ht="12.75">
      <c r="A115" s="35">
        <f t="shared" si="8"/>
      </c>
      <c r="D115" s="83"/>
      <c r="E115" s="83"/>
      <c r="F115" s="83"/>
      <c r="G115" s="84"/>
      <c r="H115" s="35">
        <f t="shared" si="9"/>
      </c>
    </row>
    <row r="116" spans="1:8" ht="12.75">
      <c r="A116" s="35">
        <f t="shared" si="8"/>
      </c>
      <c r="D116" s="83"/>
      <c r="E116" s="83"/>
      <c r="F116" s="83"/>
      <c r="G116" s="84"/>
      <c r="H116" s="35">
        <f t="shared" si="9"/>
      </c>
    </row>
    <row r="117" spans="1:8" ht="12.75">
      <c r="A117" s="35">
        <f t="shared" si="8"/>
      </c>
      <c r="D117" s="83"/>
      <c r="E117" s="83"/>
      <c r="F117" s="83"/>
      <c r="G117" s="84"/>
      <c r="H117" s="35">
        <f t="shared" si="9"/>
      </c>
    </row>
    <row r="118" spans="1:8" ht="12.75">
      <c r="A118" s="35">
        <f t="shared" si="8"/>
      </c>
      <c r="D118" s="83"/>
      <c r="E118" s="83"/>
      <c r="F118" s="83"/>
      <c r="G118" s="84"/>
      <c r="H118" s="35">
        <f t="shared" si="9"/>
      </c>
    </row>
    <row r="119" spans="1:8" ht="12.75">
      <c r="A119" s="35">
        <f t="shared" si="8"/>
      </c>
      <c r="D119" s="83"/>
      <c r="E119" s="83"/>
      <c r="F119" s="83"/>
      <c r="G119" s="84"/>
      <c r="H119" s="35">
        <f t="shared" si="9"/>
      </c>
    </row>
    <row r="120" spans="1:8" ht="12.75">
      <c r="A120" s="35">
        <f t="shared" si="8"/>
      </c>
      <c r="D120" s="83"/>
      <c r="E120" s="83"/>
      <c r="F120" s="83"/>
      <c r="G120" s="84"/>
      <c r="H120" s="35">
        <f t="shared" si="9"/>
      </c>
    </row>
    <row r="121" spans="1:8" ht="12.75">
      <c r="A121" s="35">
        <f t="shared" si="8"/>
      </c>
      <c r="D121" s="83"/>
      <c r="E121" s="83"/>
      <c r="F121" s="83"/>
      <c r="G121" s="84"/>
      <c r="H121" s="35">
        <f t="shared" si="9"/>
      </c>
    </row>
    <row r="122" spans="1:8" ht="12.75">
      <c r="A122" s="35">
        <f t="shared" si="8"/>
      </c>
      <c r="D122" s="83"/>
      <c r="E122" s="83"/>
      <c r="F122" s="83"/>
      <c r="G122" s="84"/>
      <c r="H122" s="35">
        <f t="shared" si="9"/>
      </c>
    </row>
    <row r="123" spans="1:8" ht="12.75">
      <c r="A123" s="35">
        <f t="shared" si="8"/>
      </c>
      <c r="D123" s="83"/>
      <c r="E123" s="83"/>
      <c r="F123" s="83"/>
      <c r="G123" s="84"/>
      <c r="H123" s="35">
        <f t="shared" si="9"/>
      </c>
    </row>
    <row r="124" spans="1:8" ht="12.75">
      <c r="A124" s="35">
        <f t="shared" si="8"/>
      </c>
      <c r="D124" s="83"/>
      <c r="E124" s="83"/>
      <c r="F124" s="83"/>
      <c r="G124" s="84"/>
      <c r="H124" s="35">
        <f t="shared" si="9"/>
      </c>
    </row>
    <row r="125" spans="1:8" ht="12.75">
      <c r="A125" s="35">
        <f t="shared" si="8"/>
      </c>
      <c r="D125" s="83"/>
      <c r="E125" s="83"/>
      <c r="F125" s="83"/>
      <c r="G125" s="84"/>
      <c r="H125" s="35">
        <f t="shared" si="9"/>
      </c>
    </row>
    <row r="126" spans="1:8" ht="12.75">
      <c r="A126" s="35">
        <f t="shared" si="8"/>
      </c>
      <c r="D126" s="83"/>
      <c r="E126" s="83"/>
      <c r="F126" s="83"/>
      <c r="G126" s="84"/>
      <c r="H126" s="35">
        <f t="shared" si="9"/>
      </c>
    </row>
    <row r="127" spans="1:8" ht="12.75">
      <c r="A127" s="35">
        <f t="shared" si="8"/>
      </c>
      <c r="D127" s="83"/>
      <c r="E127" s="83"/>
      <c r="F127" s="83"/>
      <c r="G127" s="84"/>
      <c r="H127" s="35">
        <f t="shared" si="9"/>
      </c>
    </row>
    <row r="128" spans="1:8" ht="12.75">
      <c r="A128" s="35">
        <f t="shared" si="8"/>
      </c>
      <c r="D128" s="83"/>
      <c r="E128" s="83"/>
      <c r="F128" s="83"/>
      <c r="G128" s="84"/>
      <c r="H128" s="35">
        <f t="shared" si="9"/>
      </c>
    </row>
    <row r="129" spans="1:8" ht="12.75">
      <c r="A129" s="35">
        <f t="shared" si="8"/>
      </c>
      <c r="D129" s="83"/>
      <c r="E129" s="83"/>
      <c r="F129" s="83"/>
      <c r="G129" s="84"/>
      <c r="H129" s="35">
        <f t="shared" si="9"/>
      </c>
    </row>
    <row r="130" spans="1:8" ht="12.75">
      <c r="A130" s="35">
        <f t="shared" si="8"/>
      </c>
      <c r="D130" s="83"/>
      <c r="E130" s="83"/>
      <c r="F130" s="83"/>
      <c r="G130" s="84"/>
      <c r="H130" s="35">
        <f t="shared" si="9"/>
      </c>
    </row>
    <row r="131" spans="1:8" ht="12.75">
      <c r="A131" s="35">
        <f t="shared" si="8"/>
      </c>
      <c r="D131" s="83"/>
      <c r="E131" s="83"/>
      <c r="F131" s="83"/>
      <c r="G131" s="84"/>
      <c r="H131" s="35">
        <f t="shared" si="9"/>
      </c>
    </row>
    <row r="132" spans="1:8" ht="12.75">
      <c r="A132" s="35">
        <f t="shared" si="8"/>
      </c>
      <c r="D132" s="83"/>
      <c r="E132" s="83"/>
      <c r="F132" s="83"/>
      <c r="G132" s="84"/>
      <c r="H132" s="35">
        <f t="shared" si="9"/>
      </c>
    </row>
    <row r="133" spans="1:8" ht="12.75">
      <c r="A133" s="35">
        <f t="shared" si="8"/>
      </c>
      <c r="D133" s="83"/>
      <c r="E133" s="83"/>
      <c r="F133" s="83"/>
      <c r="G133" s="84"/>
      <c r="H133" s="35">
        <f t="shared" si="9"/>
      </c>
    </row>
    <row r="134" spans="1:8" ht="12.75">
      <c r="A134" s="35">
        <f t="shared" si="8"/>
      </c>
      <c r="D134" s="83"/>
      <c r="E134" s="83"/>
      <c r="F134" s="83"/>
      <c r="G134" s="84"/>
      <c r="H134" s="35">
        <f t="shared" si="9"/>
      </c>
    </row>
    <row r="135" spans="1:8" ht="12.75">
      <c r="A135" s="35">
        <f t="shared" si="8"/>
      </c>
      <c r="D135" s="83"/>
      <c r="E135" s="83"/>
      <c r="F135" s="83"/>
      <c r="G135" s="84"/>
      <c r="H135" s="35">
        <f t="shared" si="9"/>
      </c>
    </row>
    <row r="136" spans="1:8" ht="12.75">
      <c r="A136" s="35">
        <f t="shared" si="8"/>
      </c>
      <c r="D136" s="83"/>
      <c r="E136" s="83"/>
      <c r="F136" s="83"/>
      <c r="G136" s="84"/>
      <c r="H136" s="35">
        <f t="shared" si="9"/>
      </c>
    </row>
    <row r="137" spans="1:8" ht="12.75">
      <c r="A137" s="35">
        <f t="shared" si="8"/>
      </c>
      <c r="D137" s="83"/>
      <c r="E137" s="83"/>
      <c r="F137" s="83"/>
      <c r="G137" s="84"/>
      <c r="H137" s="35">
        <f t="shared" si="9"/>
      </c>
    </row>
    <row r="138" spans="1:8" ht="12.75">
      <c r="A138" s="35">
        <f t="shared" si="8"/>
      </c>
      <c r="D138" s="83"/>
      <c r="E138" s="83"/>
      <c r="F138" s="83"/>
      <c r="G138" s="84"/>
      <c r="H138" s="35">
        <f t="shared" si="9"/>
      </c>
    </row>
    <row r="139" spans="1:8" ht="12.75">
      <c r="A139" s="35">
        <f t="shared" si="8"/>
      </c>
      <c r="D139" s="83"/>
      <c r="E139" s="83"/>
      <c r="F139" s="83"/>
      <c r="G139" s="84"/>
      <c r="H139" s="35">
        <f t="shared" si="9"/>
      </c>
    </row>
    <row r="140" spans="1:8" ht="12.75">
      <c r="A140" s="35">
        <f aca="true" t="shared" si="10" ref="A140:A203">IF(D140&lt;&gt;"",A139+1,"")</f>
      </c>
      <c r="D140" s="83"/>
      <c r="E140" s="83"/>
      <c r="F140" s="83"/>
      <c r="G140" s="84"/>
      <c r="H140" s="35">
        <f aca="true" t="shared" si="11" ref="H140:H203">IF(D140&lt;&gt;"",IF(AND(B140=B139,G140=G139),H139,H139+1),"")</f>
      </c>
    </row>
    <row r="141" spans="1:8" ht="12.75">
      <c r="A141" s="35">
        <f t="shared" si="10"/>
      </c>
      <c r="D141" s="83"/>
      <c r="E141" s="83"/>
      <c r="F141" s="83"/>
      <c r="G141" s="84"/>
      <c r="H141" s="35">
        <f t="shared" si="11"/>
      </c>
    </row>
    <row r="142" spans="1:8" ht="12.75">
      <c r="A142" s="35">
        <f t="shared" si="10"/>
      </c>
      <c r="D142" s="83"/>
      <c r="E142" s="83"/>
      <c r="F142" s="83"/>
      <c r="G142" s="84"/>
      <c r="H142" s="35">
        <f t="shared" si="11"/>
      </c>
    </row>
    <row r="143" spans="1:8" ht="12.75">
      <c r="A143" s="35">
        <f t="shared" si="10"/>
      </c>
      <c r="D143" s="83"/>
      <c r="E143" s="83"/>
      <c r="F143" s="83"/>
      <c r="G143" s="84"/>
      <c r="H143" s="35">
        <f t="shared" si="11"/>
      </c>
    </row>
    <row r="144" spans="1:8" ht="12.75">
      <c r="A144" s="35">
        <f t="shared" si="10"/>
      </c>
      <c r="D144" s="83"/>
      <c r="E144" s="83"/>
      <c r="F144" s="83"/>
      <c r="G144" s="84"/>
      <c r="H144" s="35">
        <f t="shared" si="11"/>
      </c>
    </row>
    <row r="145" spans="1:8" ht="12.75">
      <c r="A145" s="35">
        <f t="shared" si="10"/>
      </c>
      <c r="D145" s="83"/>
      <c r="E145" s="83"/>
      <c r="F145" s="83"/>
      <c r="G145" s="84"/>
      <c r="H145" s="35">
        <f t="shared" si="11"/>
      </c>
    </row>
    <row r="146" spans="1:8" ht="12.75">
      <c r="A146" s="35">
        <f t="shared" si="10"/>
      </c>
      <c r="D146" s="83"/>
      <c r="E146" s="83"/>
      <c r="F146" s="83"/>
      <c r="G146" s="84"/>
      <c r="H146" s="35">
        <f t="shared" si="11"/>
      </c>
    </row>
    <row r="147" spans="1:8" ht="12.75">
      <c r="A147" s="35">
        <f t="shared" si="10"/>
      </c>
      <c r="D147" s="83"/>
      <c r="E147" s="83"/>
      <c r="F147" s="83"/>
      <c r="G147" s="84"/>
      <c r="H147" s="35">
        <f t="shared" si="11"/>
      </c>
    </row>
    <row r="148" spans="1:8" ht="12.75">
      <c r="A148" s="35">
        <f t="shared" si="10"/>
      </c>
      <c r="D148" s="83"/>
      <c r="E148" s="83"/>
      <c r="F148" s="83"/>
      <c r="G148" s="84"/>
      <c r="H148" s="35">
        <f t="shared" si="11"/>
      </c>
    </row>
    <row r="149" spans="1:8" ht="12.75">
      <c r="A149" s="35">
        <f t="shared" si="10"/>
      </c>
      <c r="D149" s="83"/>
      <c r="E149" s="83"/>
      <c r="F149" s="83"/>
      <c r="G149" s="84"/>
      <c r="H149" s="35">
        <f t="shared" si="11"/>
      </c>
    </row>
    <row r="150" spans="1:8" ht="12.75">
      <c r="A150" s="35">
        <f t="shared" si="10"/>
      </c>
      <c r="D150" s="83"/>
      <c r="E150" s="83"/>
      <c r="F150" s="83"/>
      <c r="G150" s="84"/>
      <c r="H150" s="35">
        <f t="shared" si="11"/>
      </c>
    </row>
    <row r="151" spans="1:8" ht="12.75">
      <c r="A151" s="35">
        <f t="shared" si="10"/>
      </c>
      <c r="D151" s="83"/>
      <c r="E151" s="83"/>
      <c r="F151" s="83"/>
      <c r="G151" s="84"/>
      <c r="H151" s="35">
        <f t="shared" si="11"/>
      </c>
    </row>
    <row r="152" spans="1:8" ht="12.75">
      <c r="A152" s="35">
        <f t="shared" si="10"/>
      </c>
      <c r="D152" s="83"/>
      <c r="E152" s="83"/>
      <c r="F152" s="83"/>
      <c r="G152" s="84"/>
      <c r="H152" s="35">
        <f t="shared" si="11"/>
      </c>
    </row>
    <row r="153" spans="1:8" ht="12.75">
      <c r="A153" s="35">
        <f t="shared" si="10"/>
      </c>
      <c r="D153" s="83"/>
      <c r="E153" s="83"/>
      <c r="F153" s="83"/>
      <c r="G153" s="84"/>
      <c r="H153" s="35">
        <f t="shared" si="11"/>
      </c>
    </row>
    <row r="154" spans="1:8" ht="12.75">
      <c r="A154" s="35">
        <f t="shared" si="10"/>
      </c>
      <c r="D154" s="83"/>
      <c r="E154" s="83"/>
      <c r="F154" s="83"/>
      <c r="G154" s="84"/>
      <c r="H154" s="35">
        <f t="shared" si="11"/>
      </c>
    </row>
    <row r="155" spans="1:8" ht="12.75">
      <c r="A155" s="35">
        <f t="shared" si="10"/>
      </c>
      <c r="D155" s="83"/>
      <c r="E155" s="83"/>
      <c r="F155" s="83"/>
      <c r="G155" s="84"/>
      <c r="H155" s="35">
        <f t="shared" si="11"/>
      </c>
    </row>
    <row r="156" spans="1:8" ht="12.75">
      <c r="A156" s="35">
        <f t="shared" si="10"/>
      </c>
      <c r="D156" s="83"/>
      <c r="E156" s="83"/>
      <c r="F156" s="83"/>
      <c r="G156" s="84"/>
      <c r="H156" s="35">
        <f t="shared" si="11"/>
      </c>
    </row>
    <row r="157" spans="1:8" ht="12.75">
      <c r="A157" s="35">
        <f t="shared" si="10"/>
      </c>
      <c r="D157" s="83"/>
      <c r="E157" s="83"/>
      <c r="F157" s="83"/>
      <c r="G157" s="84"/>
      <c r="H157" s="35">
        <f t="shared" si="11"/>
      </c>
    </row>
    <row r="158" spans="1:8" ht="12.75">
      <c r="A158" s="35">
        <f t="shared" si="10"/>
      </c>
      <c r="D158" s="83"/>
      <c r="E158" s="83"/>
      <c r="F158" s="83"/>
      <c r="G158" s="84"/>
      <c r="H158" s="35">
        <f t="shared" si="11"/>
      </c>
    </row>
    <row r="159" spans="1:8" ht="12.75">
      <c r="A159" s="35">
        <f t="shared" si="10"/>
      </c>
      <c r="D159" s="83"/>
      <c r="E159" s="83"/>
      <c r="F159" s="83"/>
      <c r="G159" s="84"/>
      <c r="H159" s="35">
        <f t="shared" si="11"/>
      </c>
    </row>
    <row r="160" spans="1:8" ht="12.75">
      <c r="A160" s="35">
        <f t="shared" si="10"/>
      </c>
      <c r="D160" s="83"/>
      <c r="E160" s="83"/>
      <c r="F160" s="83"/>
      <c r="G160" s="84"/>
      <c r="H160" s="35">
        <f t="shared" si="11"/>
      </c>
    </row>
    <row r="161" spans="1:8" ht="12.75">
      <c r="A161" s="35">
        <f t="shared" si="10"/>
      </c>
      <c r="D161" s="83"/>
      <c r="E161" s="83"/>
      <c r="F161" s="83"/>
      <c r="G161" s="84"/>
      <c r="H161" s="35">
        <f t="shared" si="11"/>
      </c>
    </row>
    <row r="162" spans="1:8" ht="12.75">
      <c r="A162" s="35">
        <f t="shared" si="10"/>
      </c>
      <c r="D162" s="83"/>
      <c r="E162" s="83"/>
      <c r="F162" s="83"/>
      <c r="G162" s="84"/>
      <c r="H162" s="35">
        <f t="shared" si="11"/>
      </c>
    </row>
    <row r="163" spans="1:8" ht="12.75">
      <c r="A163" s="35">
        <f t="shared" si="10"/>
      </c>
      <c r="D163" s="83"/>
      <c r="E163" s="83"/>
      <c r="F163" s="83"/>
      <c r="G163" s="84"/>
      <c r="H163" s="35">
        <f t="shared" si="11"/>
      </c>
    </row>
    <row r="164" spans="1:8" ht="12.75">
      <c r="A164" s="35">
        <f t="shared" si="10"/>
      </c>
      <c r="D164" s="83"/>
      <c r="E164" s="83"/>
      <c r="F164" s="83"/>
      <c r="G164" s="84"/>
      <c r="H164" s="35">
        <f t="shared" si="11"/>
      </c>
    </row>
    <row r="165" spans="1:8" ht="12.75">
      <c r="A165" s="35">
        <f t="shared" si="10"/>
      </c>
      <c r="D165" s="83"/>
      <c r="E165" s="83"/>
      <c r="F165" s="83"/>
      <c r="G165" s="84"/>
      <c r="H165" s="35">
        <f t="shared" si="11"/>
      </c>
    </row>
    <row r="166" spans="1:8" ht="12.75">
      <c r="A166" s="35">
        <f t="shared" si="10"/>
      </c>
      <c r="D166" s="83"/>
      <c r="E166" s="83"/>
      <c r="F166" s="83"/>
      <c r="G166" s="84"/>
      <c r="H166" s="35">
        <f t="shared" si="11"/>
      </c>
    </row>
    <row r="167" spans="1:8" ht="12.75">
      <c r="A167" s="35">
        <f t="shared" si="10"/>
      </c>
      <c r="D167" s="83"/>
      <c r="E167" s="83"/>
      <c r="F167" s="83"/>
      <c r="G167" s="84"/>
      <c r="H167" s="35">
        <f t="shared" si="11"/>
      </c>
    </row>
    <row r="168" spans="1:8" ht="12.75">
      <c r="A168" s="35">
        <f t="shared" si="10"/>
      </c>
      <c r="D168" s="83"/>
      <c r="E168" s="83"/>
      <c r="F168" s="83"/>
      <c r="G168" s="84"/>
      <c r="H168" s="35">
        <f t="shared" si="11"/>
      </c>
    </row>
    <row r="169" spans="1:8" ht="12.75">
      <c r="A169" s="35">
        <f t="shared" si="10"/>
      </c>
      <c r="D169" s="83"/>
      <c r="E169" s="83"/>
      <c r="F169" s="83"/>
      <c r="G169" s="84"/>
      <c r="H169" s="35">
        <f t="shared" si="11"/>
      </c>
    </row>
    <row r="170" spans="1:8" ht="12.75">
      <c r="A170" s="35">
        <f t="shared" si="10"/>
      </c>
      <c r="D170" s="83"/>
      <c r="E170" s="83"/>
      <c r="F170" s="83"/>
      <c r="G170" s="84"/>
      <c r="H170" s="35">
        <f t="shared" si="11"/>
      </c>
    </row>
    <row r="171" spans="1:8" ht="12.75">
      <c r="A171" s="35">
        <f t="shared" si="10"/>
      </c>
      <c r="D171" s="83"/>
      <c r="E171" s="83"/>
      <c r="F171" s="83"/>
      <c r="G171" s="84"/>
      <c r="H171" s="35">
        <f t="shared" si="11"/>
      </c>
    </row>
    <row r="172" spans="1:8" ht="12.75">
      <c r="A172" s="35">
        <f t="shared" si="10"/>
      </c>
      <c r="D172" s="83"/>
      <c r="E172" s="83"/>
      <c r="F172" s="83"/>
      <c r="G172" s="84"/>
      <c r="H172" s="35">
        <f t="shared" si="11"/>
      </c>
    </row>
    <row r="173" spans="1:8" ht="12.75">
      <c r="A173" s="35">
        <f t="shared" si="10"/>
      </c>
      <c r="D173" s="83"/>
      <c r="E173" s="83"/>
      <c r="F173" s="83"/>
      <c r="G173" s="84"/>
      <c r="H173" s="35">
        <f t="shared" si="11"/>
      </c>
    </row>
    <row r="174" spans="1:8" ht="12.75">
      <c r="A174" s="35">
        <f t="shared" si="10"/>
      </c>
      <c r="D174" s="83"/>
      <c r="E174" s="83"/>
      <c r="F174" s="83"/>
      <c r="G174" s="84"/>
      <c r="H174" s="35">
        <f t="shared" si="11"/>
      </c>
    </row>
    <row r="175" spans="1:8" ht="12.75">
      <c r="A175" s="35">
        <f t="shared" si="10"/>
      </c>
      <c r="D175" s="83"/>
      <c r="E175" s="83"/>
      <c r="F175" s="83"/>
      <c r="G175" s="84"/>
      <c r="H175" s="35">
        <f t="shared" si="11"/>
      </c>
    </row>
    <row r="176" spans="1:8" ht="12.75">
      <c r="A176" s="35">
        <f t="shared" si="10"/>
      </c>
      <c r="D176" s="83"/>
      <c r="E176" s="83"/>
      <c r="F176" s="83"/>
      <c r="G176" s="84"/>
      <c r="H176" s="35">
        <f t="shared" si="11"/>
      </c>
    </row>
    <row r="177" spans="1:8" ht="12.75">
      <c r="A177" s="35">
        <f t="shared" si="10"/>
      </c>
      <c r="D177" s="83"/>
      <c r="E177" s="83"/>
      <c r="F177" s="83"/>
      <c r="G177" s="84"/>
      <c r="H177" s="35">
        <f t="shared" si="11"/>
      </c>
    </row>
    <row r="178" spans="1:8" ht="12.75">
      <c r="A178" s="35">
        <f t="shared" si="10"/>
      </c>
      <c r="D178" s="83"/>
      <c r="E178" s="83"/>
      <c r="F178" s="83"/>
      <c r="G178" s="84"/>
      <c r="H178" s="35">
        <f t="shared" si="11"/>
      </c>
    </row>
    <row r="179" spans="1:8" ht="12.75">
      <c r="A179" s="35">
        <f t="shared" si="10"/>
      </c>
      <c r="D179" s="83"/>
      <c r="E179" s="83"/>
      <c r="F179" s="83"/>
      <c r="G179" s="84"/>
      <c r="H179" s="35">
        <f t="shared" si="11"/>
      </c>
    </row>
    <row r="180" spans="1:8" ht="12.75">
      <c r="A180" s="35">
        <f t="shared" si="10"/>
      </c>
      <c r="D180" s="83"/>
      <c r="E180" s="83"/>
      <c r="F180" s="83"/>
      <c r="G180" s="84"/>
      <c r="H180" s="35">
        <f t="shared" si="11"/>
      </c>
    </row>
    <row r="181" spans="1:8" ht="12.75">
      <c r="A181" s="35">
        <f t="shared" si="10"/>
      </c>
      <c r="D181" s="83"/>
      <c r="E181" s="83"/>
      <c r="F181" s="83"/>
      <c r="G181" s="84"/>
      <c r="H181" s="35">
        <f t="shared" si="11"/>
      </c>
    </row>
    <row r="182" spans="1:8" ht="12.75">
      <c r="A182" s="35">
        <f t="shared" si="10"/>
      </c>
      <c r="D182" s="83"/>
      <c r="E182" s="83"/>
      <c r="F182" s="83"/>
      <c r="G182" s="84"/>
      <c r="H182" s="35">
        <f t="shared" si="11"/>
      </c>
    </row>
    <row r="183" spans="1:8" ht="12.75">
      <c r="A183" s="35">
        <f t="shared" si="10"/>
      </c>
      <c r="D183" s="83"/>
      <c r="E183" s="83"/>
      <c r="F183" s="83"/>
      <c r="G183" s="84"/>
      <c r="H183" s="35">
        <f t="shared" si="11"/>
      </c>
    </row>
    <row r="184" spans="1:8" ht="12.75">
      <c r="A184" s="35">
        <f t="shared" si="10"/>
      </c>
      <c r="D184" s="83"/>
      <c r="E184" s="83"/>
      <c r="F184" s="83"/>
      <c r="G184" s="84"/>
      <c r="H184" s="35">
        <f t="shared" si="11"/>
      </c>
    </row>
    <row r="185" spans="1:8" ht="12.75">
      <c r="A185" s="35">
        <f t="shared" si="10"/>
      </c>
      <c r="D185" s="83"/>
      <c r="E185" s="83"/>
      <c r="F185" s="83"/>
      <c r="G185" s="84"/>
      <c r="H185" s="35">
        <f t="shared" si="11"/>
      </c>
    </row>
    <row r="186" spans="1:8" ht="12.75">
      <c r="A186" s="35">
        <f t="shared" si="10"/>
      </c>
      <c r="D186" s="83"/>
      <c r="E186" s="83"/>
      <c r="F186" s="83"/>
      <c r="G186" s="84"/>
      <c r="H186" s="35">
        <f t="shared" si="11"/>
      </c>
    </row>
    <row r="187" spans="1:8" ht="12.75">
      <c r="A187" s="35">
        <f t="shared" si="10"/>
      </c>
      <c r="D187" s="83"/>
      <c r="E187" s="83"/>
      <c r="F187" s="83"/>
      <c r="G187" s="84"/>
      <c r="H187" s="35">
        <f t="shared" si="11"/>
      </c>
    </row>
    <row r="188" spans="1:8" ht="12.75">
      <c r="A188" s="35">
        <f t="shared" si="10"/>
      </c>
      <c r="D188" s="83"/>
      <c r="E188" s="83"/>
      <c r="F188" s="83"/>
      <c r="G188" s="84"/>
      <c r="H188" s="35">
        <f t="shared" si="11"/>
      </c>
    </row>
    <row r="189" spans="1:8" ht="12.75">
      <c r="A189" s="35">
        <f t="shared" si="10"/>
      </c>
      <c r="D189" s="83"/>
      <c r="E189" s="83"/>
      <c r="F189" s="83"/>
      <c r="G189" s="84"/>
      <c r="H189" s="35">
        <f t="shared" si="11"/>
      </c>
    </row>
    <row r="190" spans="1:8" ht="12.75">
      <c r="A190" s="35">
        <f t="shared" si="10"/>
      </c>
      <c r="D190" s="83"/>
      <c r="E190" s="83"/>
      <c r="F190" s="83"/>
      <c r="G190" s="84"/>
      <c r="H190" s="35">
        <f t="shared" si="11"/>
      </c>
    </row>
    <row r="191" spans="1:8" ht="12.75">
      <c r="A191" s="35">
        <f t="shared" si="10"/>
      </c>
      <c r="D191" s="83"/>
      <c r="E191" s="83"/>
      <c r="F191" s="83"/>
      <c r="G191" s="84"/>
      <c r="H191" s="35">
        <f t="shared" si="11"/>
      </c>
    </row>
    <row r="192" spans="1:8" ht="12.75">
      <c r="A192" s="35">
        <f t="shared" si="10"/>
      </c>
      <c r="D192" s="83"/>
      <c r="E192" s="83"/>
      <c r="F192" s="83"/>
      <c r="G192" s="84"/>
      <c r="H192" s="35">
        <f t="shared" si="11"/>
      </c>
    </row>
    <row r="193" spans="1:8" ht="12.75">
      <c r="A193" s="35">
        <f t="shared" si="10"/>
      </c>
      <c r="D193" s="83"/>
      <c r="E193" s="83"/>
      <c r="F193" s="83"/>
      <c r="G193" s="84"/>
      <c r="H193" s="35">
        <f t="shared" si="11"/>
      </c>
    </row>
    <row r="194" spans="1:8" ht="12.75">
      <c r="A194" s="35">
        <f t="shared" si="10"/>
      </c>
      <c r="D194" s="83"/>
      <c r="E194" s="83"/>
      <c r="F194" s="83"/>
      <c r="G194" s="84"/>
      <c r="H194" s="35">
        <f t="shared" si="11"/>
      </c>
    </row>
    <row r="195" spans="1:8" ht="12.75">
      <c r="A195" s="35">
        <f t="shared" si="10"/>
      </c>
      <c r="D195" s="83"/>
      <c r="E195" s="83"/>
      <c r="F195" s="83"/>
      <c r="G195" s="84"/>
      <c r="H195" s="35">
        <f t="shared" si="11"/>
      </c>
    </row>
    <row r="196" spans="1:8" ht="12.75">
      <c r="A196" s="35">
        <f t="shared" si="10"/>
      </c>
      <c r="D196" s="83"/>
      <c r="E196" s="83"/>
      <c r="F196" s="83"/>
      <c r="G196" s="84"/>
      <c r="H196" s="35">
        <f t="shared" si="11"/>
      </c>
    </row>
    <row r="197" spans="1:8" ht="12.75">
      <c r="A197" s="35">
        <f t="shared" si="10"/>
      </c>
      <c r="D197" s="83"/>
      <c r="E197" s="83"/>
      <c r="F197" s="83"/>
      <c r="G197" s="84"/>
      <c r="H197" s="35">
        <f t="shared" si="11"/>
      </c>
    </row>
    <row r="198" spans="1:8" ht="12.75">
      <c r="A198" s="35">
        <f t="shared" si="10"/>
      </c>
      <c r="D198" s="83"/>
      <c r="E198" s="83"/>
      <c r="F198" s="83"/>
      <c r="G198" s="84"/>
      <c r="H198" s="35">
        <f t="shared" si="11"/>
      </c>
    </row>
    <row r="199" spans="1:8" ht="12.75">
      <c r="A199" s="35">
        <f t="shared" si="10"/>
      </c>
      <c r="D199" s="83"/>
      <c r="E199" s="83"/>
      <c r="F199" s="83"/>
      <c r="G199" s="84"/>
      <c r="H199" s="35">
        <f t="shared" si="11"/>
      </c>
    </row>
    <row r="200" spans="1:8" ht="12.75">
      <c r="A200" s="35">
        <f t="shared" si="10"/>
      </c>
      <c r="D200" s="83"/>
      <c r="E200" s="83"/>
      <c r="F200" s="83"/>
      <c r="G200" s="84"/>
      <c r="H200" s="35">
        <f t="shared" si="11"/>
      </c>
    </row>
    <row r="201" spans="1:8" ht="12.75">
      <c r="A201" s="35">
        <f t="shared" si="10"/>
      </c>
      <c r="D201" s="83"/>
      <c r="E201" s="83"/>
      <c r="F201" s="83"/>
      <c r="G201" s="84"/>
      <c r="H201" s="35">
        <f t="shared" si="11"/>
      </c>
    </row>
    <row r="202" spans="1:8" ht="12.75">
      <c r="A202" s="35">
        <f t="shared" si="10"/>
      </c>
      <c r="D202" s="83"/>
      <c r="E202" s="83"/>
      <c r="F202" s="83"/>
      <c r="G202" s="84"/>
      <c r="H202" s="35">
        <f t="shared" si="11"/>
      </c>
    </row>
    <row r="203" spans="1:8" ht="12.75">
      <c r="A203" s="35">
        <f t="shared" si="10"/>
      </c>
      <c r="D203" s="83"/>
      <c r="E203" s="83"/>
      <c r="F203" s="83"/>
      <c r="G203" s="84"/>
      <c r="H203" s="35">
        <f t="shared" si="11"/>
      </c>
    </row>
    <row r="204" spans="1:8" ht="12.75">
      <c r="A204" s="35">
        <f aca="true" t="shared" si="12" ref="A204:A267">IF(D204&lt;&gt;"",A203+1,"")</f>
      </c>
      <c r="D204" s="83"/>
      <c r="E204" s="83"/>
      <c r="F204" s="83"/>
      <c r="G204" s="84"/>
      <c r="H204" s="35">
        <f aca="true" t="shared" si="13" ref="H204:H267">IF(D204&lt;&gt;"",IF(AND(B204=B203,G204=G203),H203,H203+1),"")</f>
      </c>
    </row>
    <row r="205" spans="1:8" ht="12.75">
      <c r="A205" s="35">
        <f t="shared" si="12"/>
      </c>
      <c r="D205" s="83"/>
      <c r="E205" s="83"/>
      <c r="F205" s="83"/>
      <c r="G205" s="84"/>
      <c r="H205" s="35">
        <f t="shared" si="13"/>
      </c>
    </row>
    <row r="206" spans="1:8" ht="12.75">
      <c r="A206" s="35">
        <f t="shared" si="12"/>
      </c>
      <c r="D206" s="83"/>
      <c r="E206" s="83"/>
      <c r="F206" s="83"/>
      <c r="G206" s="84"/>
      <c r="H206" s="35">
        <f t="shared" si="13"/>
      </c>
    </row>
    <row r="207" spans="1:8" ht="12.75">
      <c r="A207" s="35">
        <f t="shared" si="12"/>
      </c>
      <c r="D207" s="83"/>
      <c r="E207" s="83"/>
      <c r="F207" s="83"/>
      <c r="G207" s="84"/>
      <c r="H207" s="35">
        <f t="shared" si="13"/>
      </c>
    </row>
    <row r="208" spans="1:8" ht="12.75">
      <c r="A208" s="35">
        <f t="shared" si="12"/>
      </c>
      <c r="D208" s="83"/>
      <c r="E208" s="83"/>
      <c r="F208" s="83"/>
      <c r="G208" s="84"/>
      <c r="H208" s="35">
        <f t="shared" si="13"/>
      </c>
    </row>
    <row r="209" spans="1:8" ht="12.75">
      <c r="A209" s="35">
        <f t="shared" si="12"/>
      </c>
      <c r="D209" s="83"/>
      <c r="E209" s="83"/>
      <c r="F209" s="83"/>
      <c r="G209" s="84"/>
      <c r="H209" s="35">
        <f t="shared" si="13"/>
      </c>
    </row>
    <row r="210" spans="1:8" ht="12.75">
      <c r="A210" s="35">
        <f t="shared" si="12"/>
      </c>
      <c r="D210" s="83"/>
      <c r="E210" s="83"/>
      <c r="F210" s="83"/>
      <c r="G210" s="84"/>
      <c r="H210" s="35">
        <f t="shared" si="13"/>
      </c>
    </row>
    <row r="211" spans="1:8" ht="12.75">
      <c r="A211" s="35">
        <f t="shared" si="12"/>
      </c>
      <c r="D211" s="83"/>
      <c r="E211" s="83"/>
      <c r="F211" s="83"/>
      <c r="G211" s="84"/>
      <c r="H211" s="35">
        <f t="shared" si="13"/>
      </c>
    </row>
    <row r="212" spans="1:8" ht="12.75">
      <c r="A212" s="35">
        <f t="shared" si="12"/>
      </c>
      <c r="D212" s="83"/>
      <c r="E212" s="83"/>
      <c r="F212" s="83"/>
      <c r="G212" s="84"/>
      <c r="H212" s="35">
        <f t="shared" si="13"/>
      </c>
    </row>
    <row r="213" spans="1:8" ht="12.75">
      <c r="A213" s="35">
        <f t="shared" si="12"/>
      </c>
      <c r="D213" s="83"/>
      <c r="E213" s="83"/>
      <c r="F213" s="83"/>
      <c r="G213" s="84"/>
      <c r="H213" s="35">
        <f t="shared" si="13"/>
      </c>
    </row>
    <row r="214" spans="1:8" ht="12.75">
      <c r="A214" s="35">
        <f t="shared" si="12"/>
      </c>
      <c r="D214" s="83"/>
      <c r="E214" s="83"/>
      <c r="F214" s="83"/>
      <c r="G214" s="84"/>
      <c r="H214" s="35">
        <f t="shared" si="13"/>
      </c>
    </row>
    <row r="215" spans="1:8" ht="12.75">
      <c r="A215" s="35">
        <f t="shared" si="12"/>
      </c>
      <c r="D215" s="83"/>
      <c r="E215" s="83"/>
      <c r="F215" s="83"/>
      <c r="G215" s="84"/>
      <c r="H215" s="35">
        <f t="shared" si="13"/>
      </c>
    </row>
    <row r="216" spans="1:8" ht="12.75">
      <c r="A216" s="35">
        <f t="shared" si="12"/>
      </c>
      <c r="H216" s="35">
        <f t="shared" si="13"/>
      </c>
    </row>
    <row r="217" spans="1:8" ht="12.75">
      <c r="A217" s="35">
        <f t="shared" si="12"/>
      </c>
      <c r="H217" s="35">
        <f t="shared" si="13"/>
      </c>
    </row>
    <row r="218" spans="1:8" ht="12.75">
      <c r="A218" s="35">
        <f t="shared" si="12"/>
      </c>
      <c r="H218" s="35">
        <f t="shared" si="13"/>
      </c>
    </row>
    <row r="219" spans="1:8" ht="12.75">
      <c r="A219" s="35">
        <f t="shared" si="12"/>
      </c>
      <c r="H219" s="35">
        <f t="shared" si="13"/>
      </c>
    </row>
    <row r="220" spans="1:8" ht="12.75">
      <c r="A220" s="35">
        <f t="shared" si="12"/>
      </c>
      <c r="H220" s="35">
        <f t="shared" si="13"/>
      </c>
    </row>
    <row r="221" spans="1:8" ht="12.75">
      <c r="A221" s="35">
        <f t="shared" si="12"/>
      </c>
      <c r="H221" s="35">
        <f t="shared" si="13"/>
      </c>
    </row>
    <row r="222" spans="1:8" ht="12.75">
      <c r="A222" s="35">
        <f t="shared" si="12"/>
      </c>
      <c r="H222" s="35">
        <f t="shared" si="13"/>
      </c>
    </row>
    <row r="223" spans="1:8" ht="12.75">
      <c r="A223" s="35">
        <f t="shared" si="12"/>
      </c>
      <c r="H223" s="35">
        <f t="shared" si="13"/>
      </c>
    </row>
    <row r="224" spans="1:8" ht="12.75">
      <c r="A224" s="35">
        <f t="shared" si="12"/>
      </c>
      <c r="H224" s="35">
        <f t="shared" si="13"/>
      </c>
    </row>
    <row r="225" spans="1:8" ht="12.75">
      <c r="A225" s="35">
        <f t="shared" si="12"/>
      </c>
      <c r="H225" s="35">
        <f t="shared" si="13"/>
      </c>
    </row>
    <row r="226" spans="1:8" ht="12.75">
      <c r="A226" s="35">
        <f t="shared" si="12"/>
      </c>
      <c r="H226" s="35">
        <f t="shared" si="13"/>
      </c>
    </row>
    <row r="227" spans="1:8" ht="12.75">
      <c r="A227" s="35">
        <f t="shared" si="12"/>
      </c>
      <c r="H227" s="35">
        <f t="shared" si="13"/>
      </c>
    </row>
    <row r="228" spans="1:8" ht="12.75">
      <c r="A228" s="35">
        <f t="shared" si="12"/>
      </c>
      <c r="H228" s="35">
        <f t="shared" si="13"/>
      </c>
    </row>
    <row r="229" spans="1:8" ht="12.75">
      <c r="A229" s="35">
        <f t="shared" si="12"/>
      </c>
      <c r="H229" s="35">
        <f t="shared" si="13"/>
      </c>
    </row>
    <row r="230" spans="1:8" ht="12.75">
      <c r="A230" s="35">
        <f t="shared" si="12"/>
      </c>
      <c r="H230" s="35">
        <f t="shared" si="13"/>
      </c>
    </row>
    <row r="231" spans="1:8" ht="12.75">
      <c r="A231" s="35">
        <f t="shared" si="12"/>
      </c>
      <c r="H231" s="35">
        <f t="shared" si="13"/>
      </c>
    </row>
    <row r="232" spans="1:8" ht="12.75">
      <c r="A232" s="35">
        <f t="shared" si="12"/>
      </c>
      <c r="H232" s="35">
        <f t="shared" si="13"/>
      </c>
    </row>
    <row r="233" spans="1:8" ht="12.75">
      <c r="A233" s="35">
        <f t="shared" si="12"/>
      </c>
      <c r="H233" s="35">
        <f t="shared" si="13"/>
      </c>
    </row>
    <row r="234" spans="1:8" ht="12.75">
      <c r="A234" s="35">
        <f t="shared" si="12"/>
      </c>
      <c r="H234" s="35">
        <f t="shared" si="13"/>
      </c>
    </row>
    <row r="235" spans="1:8" ht="12.75">
      <c r="A235" s="35">
        <f t="shared" si="12"/>
      </c>
      <c r="H235" s="35">
        <f t="shared" si="13"/>
      </c>
    </row>
    <row r="236" spans="1:8" ht="12.75">
      <c r="A236" s="35">
        <f t="shared" si="12"/>
      </c>
      <c r="H236" s="35">
        <f t="shared" si="13"/>
      </c>
    </row>
    <row r="237" spans="1:8" ht="12.75">
      <c r="A237" s="35">
        <f t="shared" si="12"/>
      </c>
      <c r="H237" s="35">
        <f t="shared" si="13"/>
      </c>
    </row>
    <row r="238" spans="1:8" ht="12.75">
      <c r="A238" s="35">
        <f t="shared" si="12"/>
      </c>
      <c r="H238" s="35">
        <f t="shared" si="13"/>
      </c>
    </row>
    <row r="239" spans="1:8" ht="12.75">
      <c r="A239" s="35">
        <f t="shared" si="12"/>
      </c>
      <c r="H239" s="35">
        <f t="shared" si="13"/>
      </c>
    </row>
    <row r="240" spans="1:8" ht="12.75">
      <c r="A240" s="35">
        <f t="shared" si="12"/>
      </c>
      <c r="H240" s="35">
        <f t="shared" si="13"/>
      </c>
    </row>
    <row r="241" spans="1:8" ht="12.75">
      <c r="A241" s="35">
        <f t="shared" si="12"/>
      </c>
      <c r="H241" s="35">
        <f t="shared" si="13"/>
      </c>
    </row>
    <row r="242" spans="1:8" ht="12.75">
      <c r="A242" s="35">
        <f t="shared" si="12"/>
      </c>
      <c r="H242" s="35">
        <f t="shared" si="13"/>
      </c>
    </row>
    <row r="243" spans="1:8" ht="12.75">
      <c r="A243" s="35">
        <f t="shared" si="12"/>
      </c>
      <c r="H243" s="35">
        <f t="shared" si="13"/>
      </c>
    </row>
    <row r="244" spans="1:8" ht="12.75">
      <c r="A244" s="35">
        <f t="shared" si="12"/>
      </c>
      <c r="H244" s="35">
        <f t="shared" si="13"/>
      </c>
    </row>
    <row r="245" spans="1:8" ht="12.75">
      <c r="A245" s="35">
        <f t="shared" si="12"/>
      </c>
      <c r="H245" s="35">
        <f t="shared" si="13"/>
      </c>
    </row>
    <row r="246" spans="1:8" ht="12.75">
      <c r="A246" s="35">
        <f t="shared" si="12"/>
      </c>
      <c r="H246" s="35">
        <f t="shared" si="13"/>
      </c>
    </row>
    <row r="247" spans="1:8" ht="12.75">
      <c r="A247" s="35">
        <f t="shared" si="12"/>
      </c>
      <c r="H247" s="35">
        <f t="shared" si="13"/>
      </c>
    </row>
    <row r="248" spans="1:8" ht="12.75">
      <c r="A248" s="35">
        <f t="shared" si="12"/>
      </c>
      <c r="H248" s="35">
        <f t="shared" si="13"/>
      </c>
    </row>
    <row r="249" spans="1:8" ht="12.75">
      <c r="A249" s="35">
        <f t="shared" si="12"/>
      </c>
      <c r="H249" s="35">
        <f t="shared" si="13"/>
      </c>
    </row>
    <row r="250" spans="1:8" ht="12.75">
      <c r="A250" s="35">
        <f t="shared" si="12"/>
      </c>
      <c r="H250" s="35">
        <f t="shared" si="13"/>
      </c>
    </row>
    <row r="251" spans="1:8" ht="12.75">
      <c r="A251" s="35">
        <f t="shared" si="12"/>
      </c>
      <c r="H251" s="35">
        <f t="shared" si="13"/>
      </c>
    </row>
    <row r="252" spans="1:8" ht="12.75">
      <c r="A252" s="35">
        <f t="shared" si="12"/>
      </c>
      <c r="H252" s="35">
        <f t="shared" si="13"/>
      </c>
    </row>
    <row r="253" spans="1:8" ht="12.75">
      <c r="A253" s="35">
        <f t="shared" si="12"/>
      </c>
      <c r="H253" s="35">
        <f t="shared" si="13"/>
      </c>
    </row>
    <row r="254" spans="1:8" ht="12.75">
      <c r="A254" s="35">
        <f t="shared" si="12"/>
      </c>
      <c r="H254" s="35">
        <f t="shared" si="13"/>
      </c>
    </row>
    <row r="255" spans="1:8" ht="12.75">
      <c r="A255" s="35">
        <f t="shared" si="12"/>
      </c>
      <c r="H255" s="35">
        <f t="shared" si="13"/>
      </c>
    </row>
    <row r="256" spans="1:8" ht="12.75">
      <c r="A256" s="35">
        <f t="shared" si="12"/>
      </c>
      <c r="H256" s="35">
        <f t="shared" si="13"/>
      </c>
    </row>
    <row r="257" spans="1:8" ht="12.75">
      <c r="A257" s="35">
        <f t="shared" si="12"/>
      </c>
      <c r="H257" s="35">
        <f t="shared" si="13"/>
      </c>
    </row>
    <row r="258" spans="1:8" ht="12.75">
      <c r="A258" s="35">
        <f t="shared" si="12"/>
      </c>
      <c r="H258" s="35">
        <f t="shared" si="13"/>
      </c>
    </row>
    <row r="259" spans="1:8" ht="12.75">
      <c r="A259" s="35">
        <f t="shared" si="12"/>
      </c>
      <c r="H259" s="35">
        <f t="shared" si="13"/>
      </c>
    </row>
    <row r="260" spans="1:8" ht="12.75">
      <c r="A260" s="35">
        <f t="shared" si="12"/>
      </c>
      <c r="H260" s="35">
        <f t="shared" si="13"/>
      </c>
    </row>
    <row r="261" spans="1:8" ht="12.75">
      <c r="A261" s="35">
        <f t="shared" si="12"/>
      </c>
      <c r="H261" s="35">
        <f t="shared" si="13"/>
      </c>
    </row>
    <row r="262" spans="1:8" ht="12.75">
      <c r="A262" s="35">
        <f t="shared" si="12"/>
      </c>
      <c r="H262" s="35">
        <f t="shared" si="13"/>
      </c>
    </row>
    <row r="263" spans="1:8" ht="12.75">
      <c r="A263" s="35">
        <f t="shared" si="12"/>
      </c>
      <c r="H263" s="35">
        <f t="shared" si="13"/>
      </c>
    </row>
    <row r="264" spans="1:8" ht="12.75">
      <c r="A264" s="35">
        <f t="shared" si="12"/>
      </c>
      <c r="H264" s="35">
        <f t="shared" si="13"/>
      </c>
    </row>
    <row r="265" spans="1:8" ht="12.75">
      <c r="A265" s="35">
        <f t="shared" si="12"/>
      </c>
      <c r="H265" s="35">
        <f t="shared" si="13"/>
      </c>
    </row>
    <row r="266" spans="1:8" ht="12.75">
      <c r="A266" s="35">
        <f t="shared" si="12"/>
      </c>
      <c r="H266" s="35">
        <f t="shared" si="13"/>
      </c>
    </row>
    <row r="267" spans="1:8" ht="12.75">
      <c r="A267" s="35">
        <f t="shared" si="12"/>
      </c>
      <c r="H267" s="35">
        <f t="shared" si="13"/>
      </c>
    </row>
    <row r="268" spans="1:8" ht="12.75">
      <c r="A268" s="35">
        <f aca="true" t="shared" si="14" ref="A268:A331">IF(D268&lt;&gt;"",A267+1,"")</f>
      </c>
      <c r="H268" s="35">
        <f aca="true" t="shared" si="15" ref="H268:H286">IF(D268&lt;&gt;"",IF(AND(B268=B267,G268=G267),H267,H267+1),"")</f>
      </c>
    </row>
    <row r="269" spans="1:8" ht="12.75">
      <c r="A269" s="35">
        <f t="shared" si="14"/>
      </c>
      <c r="H269" s="35">
        <f t="shared" si="15"/>
      </c>
    </row>
    <row r="270" spans="1:8" ht="12.75">
      <c r="A270" s="35">
        <f t="shared" si="14"/>
      </c>
      <c r="H270" s="35">
        <f t="shared" si="15"/>
      </c>
    </row>
    <row r="271" spans="1:8" ht="12.75">
      <c r="A271" s="35">
        <f t="shared" si="14"/>
      </c>
      <c r="H271" s="35">
        <f t="shared" si="15"/>
      </c>
    </row>
    <row r="272" spans="1:8" ht="12.75">
      <c r="A272" s="35">
        <f t="shared" si="14"/>
      </c>
      <c r="H272" s="35">
        <f t="shared" si="15"/>
      </c>
    </row>
    <row r="273" spans="1:8" ht="12.75">
      <c r="A273" s="35">
        <f t="shared" si="14"/>
      </c>
      <c r="H273" s="35">
        <f t="shared" si="15"/>
      </c>
    </row>
    <row r="274" spans="1:8" ht="12.75">
      <c r="A274" s="35">
        <f t="shared" si="14"/>
      </c>
      <c r="H274" s="35">
        <f t="shared" si="15"/>
      </c>
    </row>
    <row r="275" spans="1:8" ht="12.75">
      <c r="A275" s="35">
        <f t="shared" si="14"/>
      </c>
      <c r="H275" s="35">
        <f t="shared" si="15"/>
      </c>
    </row>
    <row r="276" spans="1:8" ht="12.75">
      <c r="A276" s="35">
        <f t="shared" si="14"/>
      </c>
      <c r="H276" s="35">
        <f t="shared" si="15"/>
      </c>
    </row>
    <row r="277" spans="1:8" ht="12.75">
      <c r="A277" s="35">
        <f t="shared" si="14"/>
      </c>
      <c r="H277" s="35">
        <f t="shared" si="15"/>
      </c>
    </row>
    <row r="278" spans="1:8" ht="12.75">
      <c r="A278" s="35">
        <f t="shared" si="14"/>
      </c>
      <c r="H278" s="35">
        <f t="shared" si="15"/>
      </c>
    </row>
    <row r="279" spans="1:8" ht="12.75">
      <c r="A279" s="35">
        <f t="shared" si="14"/>
      </c>
      <c r="H279" s="35">
        <f t="shared" si="15"/>
      </c>
    </row>
    <row r="280" spans="1:8" ht="12.75">
      <c r="A280" s="35">
        <f t="shared" si="14"/>
      </c>
      <c r="H280" s="35">
        <f t="shared" si="15"/>
      </c>
    </row>
    <row r="281" spans="1:8" ht="12.75">
      <c r="A281" s="35">
        <f t="shared" si="14"/>
      </c>
      <c r="H281" s="35">
        <f t="shared" si="15"/>
      </c>
    </row>
    <row r="282" spans="1:8" ht="12.75">
      <c r="A282" s="35">
        <f t="shared" si="14"/>
      </c>
      <c r="H282" s="35">
        <f t="shared" si="15"/>
      </c>
    </row>
    <row r="283" spans="1:8" ht="12.75">
      <c r="A283" s="35">
        <f t="shared" si="14"/>
      </c>
      <c r="H283" s="35">
        <f t="shared" si="15"/>
      </c>
    </row>
    <row r="284" spans="1:8" ht="12.75">
      <c r="A284" s="35">
        <f t="shared" si="14"/>
      </c>
      <c r="H284" s="35">
        <f t="shared" si="15"/>
      </c>
    </row>
    <row r="285" spans="1:8" ht="12.75">
      <c r="A285" s="35">
        <f t="shared" si="14"/>
      </c>
      <c r="H285" s="35">
        <f t="shared" si="15"/>
      </c>
    </row>
    <row r="286" spans="1:8" ht="12.75">
      <c r="A286" s="35">
        <f t="shared" si="14"/>
      </c>
      <c r="H286" s="35">
        <f t="shared" si="15"/>
      </c>
    </row>
    <row r="287" spans="1:8" ht="12.75">
      <c r="A287" s="35">
        <f t="shared" si="14"/>
      </c>
      <c r="H287" s="35">
        <f>IF(ученики!D287&lt;&gt;"",IF(AND(ученики!B287=B286,ученики!G287=G286),H286,H286+1),"")</f>
      </c>
    </row>
    <row r="288" spans="1:8" ht="12.75">
      <c r="A288" s="35">
        <f t="shared" si="14"/>
      </c>
      <c r="H288" s="35">
        <f>IF(D288&lt;&gt;"",IF(AND(B288=ученики!B287,G288=ученики!G287),H287,H287+1),"")</f>
      </c>
    </row>
    <row r="289" spans="1:8" ht="12.75">
      <c r="A289" s="35">
        <f t="shared" si="14"/>
      </c>
      <c r="H289" s="35">
        <f>IF(D289&lt;&gt;"",IF(AND(B289=B288,G289=G288),H288,H288+1),"")</f>
      </c>
    </row>
    <row r="290" spans="1:8" ht="12.75">
      <c r="A290" s="35">
        <f t="shared" si="14"/>
      </c>
      <c r="H290" s="35">
        <f>IF(D290&lt;&gt;"",IF(AND(B290=B289,G290=G289),H289,H289+1),"")</f>
      </c>
    </row>
    <row r="291" spans="1:8" ht="12.75">
      <c r="A291" s="35">
        <f t="shared" si="14"/>
      </c>
      <c r="H291" s="35">
        <f>IF(D291&lt;&gt;"",IF(AND(B291=B290,G291=G290),H290,H290+1),"")</f>
      </c>
    </row>
    <row r="292" spans="1:8" ht="12.75">
      <c r="A292" s="35">
        <f t="shared" si="14"/>
      </c>
      <c r="H292" s="35">
        <f>IF(D292&lt;&gt;"",IF(AND(B292=B291,G292=G291),H291,H291+1),"")</f>
      </c>
    </row>
    <row r="293" spans="1:8" ht="12.75">
      <c r="A293" s="35">
        <f t="shared" si="14"/>
      </c>
      <c r="H293" s="35" t="s">
        <v>32</v>
      </c>
    </row>
    <row r="294" spans="1:8" ht="12.75">
      <c r="A294" s="35">
        <f t="shared" si="14"/>
      </c>
      <c r="H294" s="35" t="s">
        <v>32</v>
      </c>
    </row>
    <row r="295" spans="1:8" ht="12.75">
      <c r="A295" s="35">
        <f t="shared" si="14"/>
      </c>
      <c r="H295" s="35" t="s">
        <v>32</v>
      </c>
    </row>
    <row r="296" spans="1:8" ht="12.75">
      <c r="A296" s="35">
        <f t="shared" si="14"/>
      </c>
      <c r="H296" s="35" t="s">
        <v>32</v>
      </c>
    </row>
    <row r="297" spans="1:8" ht="12.75">
      <c r="A297" s="35">
        <f t="shared" si="14"/>
      </c>
      <c r="H297" s="35" t="s">
        <v>32</v>
      </c>
    </row>
    <row r="298" spans="1:8" ht="12.75">
      <c r="A298" s="35">
        <f t="shared" si="14"/>
      </c>
      <c r="H298" s="35" t="s">
        <v>32</v>
      </c>
    </row>
    <row r="299" spans="1:8" ht="12.75">
      <c r="A299" s="35">
        <f t="shared" si="14"/>
      </c>
      <c r="H299" s="35" t="s">
        <v>32</v>
      </c>
    </row>
    <row r="300" spans="1:8" ht="12.75">
      <c r="A300" s="35">
        <f t="shared" si="14"/>
      </c>
      <c r="H300" s="35" t="s">
        <v>32</v>
      </c>
    </row>
    <row r="301" spans="1:8" ht="12.75">
      <c r="A301" s="35">
        <f t="shared" si="14"/>
      </c>
      <c r="H301" s="35" t="s">
        <v>32</v>
      </c>
    </row>
    <row r="302" spans="1:8" ht="12.75">
      <c r="A302" s="35">
        <f t="shared" si="14"/>
      </c>
      <c r="H302" s="35" t="s">
        <v>32</v>
      </c>
    </row>
    <row r="303" spans="1:8" ht="12.75">
      <c r="A303" s="35">
        <f t="shared" si="14"/>
      </c>
      <c r="H303" s="35" t="s">
        <v>32</v>
      </c>
    </row>
    <row r="304" spans="1:8" ht="12.75">
      <c r="A304" s="35">
        <f t="shared" si="14"/>
      </c>
      <c r="H304" s="35" t="s">
        <v>32</v>
      </c>
    </row>
    <row r="305" spans="1:8" ht="12.75">
      <c r="A305" s="35">
        <f t="shared" si="14"/>
      </c>
      <c r="H305" s="35" t="s">
        <v>32</v>
      </c>
    </row>
    <row r="306" spans="1:8" ht="12.75">
      <c r="A306" s="35">
        <f t="shared" si="14"/>
      </c>
      <c r="H306" s="35" t="s">
        <v>32</v>
      </c>
    </row>
    <row r="307" spans="1:8" ht="12.75">
      <c r="A307" s="35">
        <f t="shared" si="14"/>
      </c>
      <c r="H307" s="35" t="s">
        <v>32</v>
      </c>
    </row>
    <row r="308" spans="1:8" ht="12.75">
      <c r="A308" s="35">
        <f t="shared" si="14"/>
      </c>
      <c r="H308" s="35" t="s">
        <v>32</v>
      </c>
    </row>
    <row r="309" spans="1:8" ht="12.75">
      <c r="A309" s="35">
        <f t="shared" si="14"/>
      </c>
      <c r="H309" s="35" t="s">
        <v>32</v>
      </c>
    </row>
    <row r="310" spans="1:8" ht="12.75">
      <c r="A310" s="35">
        <f t="shared" si="14"/>
      </c>
      <c r="H310" s="35" t="s">
        <v>32</v>
      </c>
    </row>
    <row r="311" spans="1:8" ht="12.75">
      <c r="A311" s="35">
        <f t="shared" si="14"/>
      </c>
      <c r="H311" s="35" t="s">
        <v>32</v>
      </c>
    </row>
    <row r="312" spans="1:8" ht="12.75">
      <c r="A312" s="35">
        <f t="shared" si="14"/>
      </c>
      <c r="H312" s="35" t="s">
        <v>32</v>
      </c>
    </row>
    <row r="313" spans="1:8" ht="12.75">
      <c r="A313" s="35">
        <f t="shared" si="14"/>
      </c>
      <c r="H313" s="35" t="s">
        <v>32</v>
      </c>
    </row>
    <row r="314" spans="1:8" ht="12.75">
      <c r="A314" s="35">
        <f t="shared" si="14"/>
      </c>
      <c r="H314" s="35" t="s">
        <v>32</v>
      </c>
    </row>
    <row r="315" spans="1:8" ht="12.75">
      <c r="A315" s="35">
        <f t="shared" si="14"/>
      </c>
      <c r="H315" s="35" t="s">
        <v>32</v>
      </c>
    </row>
    <row r="316" spans="1:8" ht="12.75">
      <c r="A316" s="35">
        <f t="shared" si="14"/>
      </c>
      <c r="H316" s="35" t="s">
        <v>32</v>
      </c>
    </row>
    <row r="317" spans="1:8" ht="12.75">
      <c r="A317" s="35">
        <f t="shared" si="14"/>
      </c>
      <c r="H317" s="35" t="s">
        <v>32</v>
      </c>
    </row>
    <row r="318" spans="1:8" ht="12.75">
      <c r="A318" s="35">
        <f t="shared" si="14"/>
      </c>
      <c r="H318" s="35" t="s">
        <v>32</v>
      </c>
    </row>
    <row r="319" spans="1:8" ht="12.75">
      <c r="A319" s="35">
        <f t="shared" si="14"/>
      </c>
      <c r="H319" s="35" t="s">
        <v>32</v>
      </c>
    </row>
    <row r="320" spans="1:8" ht="12.75">
      <c r="A320" s="35">
        <f t="shared" si="14"/>
      </c>
      <c r="H320" s="35" t="s">
        <v>32</v>
      </c>
    </row>
    <row r="321" spans="1:8" ht="12.75">
      <c r="A321" s="35">
        <f t="shared" si="14"/>
      </c>
      <c r="H321" s="35" t="s">
        <v>32</v>
      </c>
    </row>
    <row r="322" spans="1:8" ht="12.75">
      <c r="A322" s="35">
        <f t="shared" si="14"/>
      </c>
      <c r="H322" s="35" t="s">
        <v>32</v>
      </c>
    </row>
    <row r="323" spans="1:8" ht="12.75">
      <c r="A323" s="35">
        <f t="shared" si="14"/>
      </c>
      <c r="H323" s="35" t="s">
        <v>32</v>
      </c>
    </row>
    <row r="324" spans="1:8" ht="12.75">
      <c r="A324" s="35">
        <f t="shared" si="14"/>
      </c>
      <c r="H324" s="35" t="s">
        <v>32</v>
      </c>
    </row>
    <row r="325" spans="1:8" ht="12.75">
      <c r="A325" s="35">
        <f t="shared" si="14"/>
      </c>
      <c r="H325" s="35" t="s">
        <v>32</v>
      </c>
    </row>
    <row r="326" spans="1:8" ht="12.75">
      <c r="A326" s="35">
        <f t="shared" si="14"/>
      </c>
      <c r="H326" s="35" t="s">
        <v>32</v>
      </c>
    </row>
    <row r="327" spans="1:8" ht="12.75">
      <c r="A327" s="35">
        <f t="shared" si="14"/>
      </c>
      <c r="H327" s="35" t="s">
        <v>32</v>
      </c>
    </row>
    <row r="328" spans="1:8" ht="12.75">
      <c r="A328" s="35">
        <f t="shared" si="14"/>
      </c>
      <c r="H328" s="35" t="s">
        <v>32</v>
      </c>
    </row>
    <row r="329" spans="1:8" ht="12.75">
      <c r="A329" s="35">
        <f t="shared" si="14"/>
      </c>
      <c r="H329" s="35" t="s">
        <v>32</v>
      </c>
    </row>
    <row r="330" spans="1:8" ht="12.75">
      <c r="A330" s="35">
        <f t="shared" si="14"/>
      </c>
      <c r="H330" s="35" t="s">
        <v>32</v>
      </c>
    </row>
    <row r="331" spans="1:8" ht="12.75">
      <c r="A331" s="35">
        <f t="shared" si="14"/>
      </c>
      <c r="H331" s="35" t="s">
        <v>32</v>
      </c>
    </row>
    <row r="332" spans="1:8" ht="12.75">
      <c r="A332" s="35">
        <f aca="true" t="shared" si="16" ref="A332:A350">IF(D332&lt;&gt;"",A331+1,"")</f>
      </c>
      <c r="H332" s="35" t="s">
        <v>32</v>
      </c>
    </row>
    <row r="333" spans="1:8" ht="12.75">
      <c r="A333" s="35">
        <f t="shared" si="16"/>
      </c>
      <c r="H333" s="35" t="s">
        <v>32</v>
      </c>
    </row>
    <row r="334" spans="1:8" ht="12.75">
      <c r="A334" s="35">
        <f t="shared" si="16"/>
      </c>
      <c r="H334" s="35" t="s">
        <v>32</v>
      </c>
    </row>
    <row r="335" spans="1:8" ht="12.75">
      <c r="A335" s="35">
        <f t="shared" si="16"/>
      </c>
      <c r="H335" s="35" t="s">
        <v>32</v>
      </c>
    </row>
    <row r="336" spans="1:8" ht="12.75">
      <c r="A336" s="35">
        <f t="shared" si="16"/>
      </c>
      <c r="H336" s="35" t="s">
        <v>32</v>
      </c>
    </row>
    <row r="337" spans="1:8" ht="12.75">
      <c r="A337" s="35">
        <f t="shared" si="16"/>
      </c>
      <c r="H337" s="35" t="s">
        <v>32</v>
      </c>
    </row>
    <row r="338" spans="1:8" ht="12.75">
      <c r="A338" s="35">
        <f t="shared" si="16"/>
      </c>
      <c r="H338" s="35" t="s">
        <v>32</v>
      </c>
    </row>
    <row r="339" spans="1:8" ht="12.75">
      <c r="A339" s="35">
        <f t="shared" si="16"/>
      </c>
      <c r="H339" s="35" t="s">
        <v>32</v>
      </c>
    </row>
    <row r="340" spans="1:8" ht="12.75">
      <c r="A340" s="35">
        <f t="shared" si="16"/>
      </c>
      <c r="H340" s="35" t="s">
        <v>32</v>
      </c>
    </row>
    <row r="341" spans="1:8" ht="12.75">
      <c r="A341" s="35">
        <f t="shared" si="16"/>
      </c>
      <c r="H341" s="35" t="s">
        <v>32</v>
      </c>
    </row>
    <row r="342" spans="1:8" ht="12.75">
      <c r="A342" s="35">
        <f t="shared" si="16"/>
      </c>
      <c r="H342" s="35" t="s">
        <v>32</v>
      </c>
    </row>
    <row r="343" spans="1:8" ht="12.75">
      <c r="A343" s="35">
        <f t="shared" si="16"/>
      </c>
      <c r="H343" s="35" t="s">
        <v>32</v>
      </c>
    </row>
    <row r="344" spans="1:8" ht="12.75">
      <c r="A344" s="35">
        <f t="shared" si="16"/>
      </c>
      <c r="H344" s="35" t="s">
        <v>32</v>
      </c>
    </row>
    <row r="345" spans="1:8" ht="12.75">
      <c r="A345" s="35">
        <f t="shared" si="16"/>
      </c>
      <c r="H345" s="35" t="s">
        <v>32</v>
      </c>
    </row>
    <row r="346" spans="1:8" ht="12.75">
      <c r="A346" s="35">
        <f t="shared" si="16"/>
      </c>
      <c r="H346" s="35" t="s">
        <v>32</v>
      </c>
    </row>
    <row r="347" spans="1:8" ht="12.75">
      <c r="A347" s="35">
        <f t="shared" si="16"/>
      </c>
      <c r="H347" s="35" t="s">
        <v>32</v>
      </c>
    </row>
    <row r="348" spans="1:8" ht="12.75">
      <c r="A348" s="35">
        <f t="shared" si="16"/>
      </c>
      <c r="H348" s="35" t="s">
        <v>32</v>
      </c>
    </row>
    <row r="349" spans="1:8" ht="12.75">
      <c r="A349" s="35">
        <f t="shared" si="16"/>
      </c>
      <c r="H349" s="35" t="s">
        <v>32</v>
      </c>
    </row>
    <row r="350" spans="1:8" ht="12.75">
      <c r="A350" s="35">
        <f t="shared" si="16"/>
      </c>
      <c r="H350" s="35" t="s">
        <v>32</v>
      </c>
    </row>
    <row r="351" ht="12.75">
      <c r="H351" s="35" t="s">
        <v>32</v>
      </c>
    </row>
    <row r="352" ht="12.75">
      <c r="H352" s="35" t="s">
        <v>32</v>
      </c>
    </row>
    <row r="353" ht="12.75">
      <c r="H353" s="35" t="s">
        <v>32</v>
      </c>
    </row>
    <row r="354" ht="12.75">
      <c r="H354" s="35" t="s">
        <v>32</v>
      </c>
    </row>
    <row r="355" ht="12.75">
      <c r="H355" s="35" t="s">
        <v>32</v>
      </c>
    </row>
    <row r="356" ht="12.75">
      <c r="H356" s="35" t="s">
        <v>32</v>
      </c>
    </row>
    <row r="357" ht="12.75">
      <c r="H357" s="35" t="s">
        <v>32</v>
      </c>
    </row>
    <row r="358" ht="12.75">
      <c r="H358" s="35" t="s">
        <v>32</v>
      </c>
    </row>
    <row r="359" ht="12.75">
      <c r="H359" s="35" t="s">
        <v>32</v>
      </c>
    </row>
    <row r="360" ht="12.75">
      <c r="H360" s="35" t="s">
        <v>32</v>
      </c>
    </row>
    <row r="361" ht="12.75">
      <c r="H361" s="35" t="s">
        <v>32</v>
      </c>
    </row>
    <row r="362" ht="12.75">
      <c r="H362" s="35" t="s">
        <v>32</v>
      </c>
    </row>
    <row r="363" ht="12.75">
      <c r="H363" s="35" t="s">
        <v>32</v>
      </c>
    </row>
  </sheetData>
  <sheetProtection/>
  <autoFilter ref="H1:H363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L34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25390625" style="35" customWidth="1"/>
    <col min="2" max="2" width="9.125" style="35" customWidth="1"/>
    <col min="3" max="3" width="16.125" style="35" customWidth="1"/>
    <col min="4" max="5" width="9.125" style="35" customWidth="1"/>
    <col min="6" max="6" width="13.375" style="35" customWidth="1"/>
    <col min="7" max="8" width="9.125" style="35" customWidth="1"/>
  </cols>
  <sheetData>
    <row r="1" spans="1:8" ht="12.75">
      <c r="A1" s="35">
        <f>ученики!A3</f>
        <v>2</v>
      </c>
      <c r="B1" s="35">
        <f>ученики!H3</f>
        <v>2</v>
      </c>
      <c r="C1" s="35">
        <f ca="1">IF(ученики!D3&lt;&gt;"",RAND(),"")</f>
        <v>0.7977245132234236</v>
      </c>
      <c r="E1" s="35" t="s">
        <v>6</v>
      </c>
      <c r="F1" s="35" t="s">
        <v>1</v>
      </c>
      <c r="G1" s="35" t="s">
        <v>36</v>
      </c>
      <c r="H1" s="35" t="s">
        <v>54</v>
      </c>
    </row>
    <row r="2" spans="1:12" ht="12.75">
      <c r="A2" s="35">
        <f>ученики!A2</f>
        <v>1</v>
      </c>
      <c r="B2" s="35">
        <f>ученики!H2</f>
        <v>1</v>
      </c>
      <c r="C2" s="35">
        <f ca="1">IF(ученики!D2&lt;&gt;"",RAND(),"")</f>
        <v>0.5018521438737258</v>
      </c>
      <c r="E2" s="35">
        <v>1</v>
      </c>
      <c r="F2" s="35">
        <v>1</v>
      </c>
      <c r="G2" s="35" t="str">
        <f>IF(A2&lt;&gt;"",INDEX($K$2:$L$16,H2,2),"")</f>
        <v>1А</v>
      </c>
      <c r="H2" s="35">
        <v>1</v>
      </c>
      <c r="K2" s="35">
        <v>1</v>
      </c>
      <c r="L2" s="35" t="s">
        <v>37</v>
      </c>
    </row>
    <row r="3" spans="1:12" ht="12.75">
      <c r="A3" s="35">
        <f>ученики!A5</f>
      </c>
      <c r="B3" s="35">
        <f>ученики!H5</f>
      </c>
      <c r="C3" s="35">
        <f ca="1">IF(ученики!D5&lt;&gt;"",RAND(),"")</f>
      </c>
      <c r="E3" s="35">
        <f>IF(A3&lt;&gt;"",E2+1,"")</f>
      </c>
      <c r="F3" s="35">
        <f>IF(A3&lt;&gt;"",IF(OR(ученики!$J$3=0,E3&lt;=ученики!$J$3*аудитории!$G$5),IF(F2+1&lt;=аудитории!$G$5,F2+1,1),IF(F2+1&lt;=аудитории!$G$5-1,F2+1,1)),"")</f>
      </c>
      <c r="G3" s="35">
        <f aca="true" t="shared" si="0" ref="G3:G66">IF(A3&lt;&gt;"",INDEX($K$2:$L$16,H3,2),"")</f>
      </c>
      <c r="H3" s="35">
        <f>IF(A3&lt;&gt;"",IF(F3-F2=1,H2,H2+1),"")</f>
      </c>
      <c r="K3" s="35">
        <v>2</v>
      </c>
      <c r="L3" s="35" t="s">
        <v>41</v>
      </c>
    </row>
    <row r="4" spans="1:12" ht="12.75">
      <c r="A4" s="35">
        <f>ученики!A13</f>
      </c>
      <c r="B4" s="35">
        <f>ученики!H13</f>
      </c>
      <c r="C4" s="35">
        <f ca="1">IF(ученики!D13&lt;&gt;"",RAND(),"")</f>
      </c>
      <c r="E4" s="35">
        <f aca="true" t="shared" si="1" ref="E4:E67">IF(A4&lt;&gt;"",E3+1,"")</f>
      </c>
      <c r="F4" s="35">
        <f>IF(A4&lt;&gt;"",IF(OR(ученики!$J$3=0,E4&lt;=ученики!$J$3*аудитории!$G$5),IF(F3+1&lt;=аудитории!$G$5,F3+1,1),IF(F3+1&lt;=аудитории!$G$5-1,F3+1,1)),"")</f>
      </c>
      <c r="G4" s="35">
        <f t="shared" si="0"/>
      </c>
      <c r="H4" s="35">
        <f aca="true" t="shared" si="2" ref="H4:H60">IF(A4&lt;&gt;"",IF(F4-F3=1,H3,H3+1),"")</f>
      </c>
      <c r="K4" s="35">
        <v>3</v>
      </c>
      <c r="L4" s="35" t="s">
        <v>39</v>
      </c>
    </row>
    <row r="5" spans="1:12" ht="12.75">
      <c r="A5" s="35">
        <f>ученики!A18</f>
      </c>
      <c r="B5" s="35">
        <f>ученики!H18</f>
      </c>
      <c r="C5" s="35">
        <f ca="1">IF(ученики!D18&lt;&gt;"",RAND(),"")</f>
      </c>
      <c r="E5" s="35">
        <f t="shared" si="1"/>
      </c>
      <c r="F5" s="35">
        <f>IF(A5&lt;&gt;"",IF(OR(ученики!$J$3=0,E5&lt;=ученики!$J$3*аудитории!$G$5),IF(F4+1&lt;=аудитории!$G$5,F4+1,1),IF(F4+1&lt;=аудитории!$G$5-1,F4+1,1)),"")</f>
      </c>
      <c r="G5" s="35">
        <f t="shared" si="0"/>
      </c>
      <c r="H5" s="35">
        <f t="shared" si="2"/>
      </c>
      <c r="K5" s="35">
        <v>4</v>
      </c>
      <c r="L5" s="35" t="s">
        <v>43</v>
      </c>
    </row>
    <row r="6" spans="1:12" ht="12.75">
      <c r="A6" s="35">
        <f>ученики!A16</f>
      </c>
      <c r="B6" s="35">
        <f>ученики!H16</f>
      </c>
      <c r="C6" s="35">
        <f ca="1">IF(ученики!D16&lt;&gt;"",RAND(),"")</f>
      </c>
      <c r="E6" s="35">
        <f t="shared" si="1"/>
      </c>
      <c r="F6" s="35">
        <f>IF(A6&lt;&gt;"",IF(OR(ученики!$J$3=0,E6&lt;=ученики!$J$3*аудитории!$G$5),IF(F5+1&lt;=аудитории!$G$5,F5+1,1),IF(F5+1&lt;=аудитории!$G$5-1,F5+1,1)),"")</f>
      </c>
      <c r="G6" s="35">
        <f t="shared" si="0"/>
      </c>
      <c r="H6" s="35">
        <f t="shared" si="2"/>
      </c>
      <c r="K6" s="35">
        <v>5</v>
      </c>
      <c r="L6" s="35" t="s">
        <v>47</v>
      </c>
    </row>
    <row r="7" spans="1:12" ht="12.75">
      <c r="A7" s="35">
        <f>ученики!A29</f>
      </c>
      <c r="B7" s="35">
        <f>ученики!H29</f>
      </c>
      <c r="C7" s="35">
        <f ca="1">IF(ученики!D29&lt;&gt;"",RAND(),"")</f>
      </c>
      <c r="E7" s="35">
        <f t="shared" si="1"/>
      </c>
      <c r="F7" s="35">
        <f>IF(A7&lt;&gt;"",IF(OR(ученики!$J$3=0,E7&lt;=ученики!$J$3*аудитории!$G$5),IF(F6+1&lt;=аудитории!$G$5,F6+1,1),IF(F6+1&lt;=аудитории!$G$5-1,F6+1,1)),"")</f>
      </c>
      <c r="G7" s="35">
        <f t="shared" si="0"/>
      </c>
      <c r="H7" s="35">
        <f t="shared" si="2"/>
      </c>
      <c r="K7" s="35">
        <v>6</v>
      </c>
      <c r="L7" s="35" t="s">
        <v>45</v>
      </c>
    </row>
    <row r="8" spans="1:12" ht="12.75">
      <c r="A8" s="35">
        <f>ученики!A20</f>
      </c>
      <c r="B8" s="35">
        <f>ученики!H20</f>
      </c>
      <c r="C8" s="35">
        <f ca="1">IF(ученики!D20&lt;&gt;"",RAND(),"")</f>
      </c>
      <c r="E8" s="35">
        <f t="shared" si="1"/>
      </c>
      <c r="F8" s="35">
        <f>IF(A8&lt;&gt;"",IF(OR(ученики!$J$3=0,E8&lt;=ученики!$J$3*аудитории!$G$5),IF(F7+1&lt;=аудитории!$G$5,F7+1,1),IF(F7+1&lt;=аудитории!$G$5-1,F7+1,1)),"")</f>
      </c>
      <c r="G8" s="35">
        <f t="shared" si="0"/>
      </c>
      <c r="H8" s="35">
        <f t="shared" si="2"/>
      </c>
      <c r="K8" s="35">
        <v>7</v>
      </c>
      <c r="L8" s="35" t="s">
        <v>49</v>
      </c>
    </row>
    <row r="9" spans="1:12" ht="12.75">
      <c r="A9" s="35">
        <f>ученики!A15</f>
      </c>
      <c r="B9" s="35">
        <f>ученики!H15</f>
      </c>
      <c r="C9" s="35">
        <f ca="1">IF(ученики!D15&lt;&gt;"",RAND(),"")</f>
      </c>
      <c r="E9" s="35">
        <f t="shared" si="1"/>
      </c>
      <c r="F9" s="35">
        <f>IF(A9&lt;&gt;"",IF(OR(ученики!$J$3=0,E9&lt;=ученики!$J$3*аудитории!$G$5),IF(F8+1&lt;=аудитории!$G$5,F8+1,1),IF(F8+1&lt;=аудитории!$G$5-1,F8+1,1)),"")</f>
      </c>
      <c r="G9" s="35">
        <f t="shared" si="0"/>
      </c>
      <c r="H9" s="35">
        <f t="shared" si="2"/>
      </c>
      <c r="K9" s="35">
        <v>8</v>
      </c>
      <c r="L9" s="35" t="s">
        <v>51</v>
      </c>
    </row>
    <row r="10" spans="1:12" ht="12.75">
      <c r="A10" s="35">
        <f>ученики!A23</f>
      </c>
      <c r="B10" s="35">
        <f>ученики!H23</f>
      </c>
      <c r="C10" s="35">
        <f ca="1">IF(ученики!D23&lt;&gt;"",RAND(),"")</f>
      </c>
      <c r="E10" s="35">
        <f t="shared" si="1"/>
      </c>
      <c r="F10" s="35">
        <f>IF(A10&lt;&gt;"",IF(OR(ученики!$J$3=0,E10&lt;=ученики!$J$3*аудитории!$G$5),IF(F9+1&lt;=аудитории!$G$5,F9+1,1),IF(F9+1&lt;=аудитории!$G$5-1,F9+1,1)),"")</f>
      </c>
      <c r="G10" s="35">
        <f t="shared" si="0"/>
      </c>
      <c r="H10" s="35">
        <f t="shared" si="2"/>
      </c>
      <c r="K10" s="35">
        <v>9</v>
      </c>
      <c r="L10" s="35" t="s">
        <v>40</v>
      </c>
    </row>
    <row r="11" spans="1:12" ht="12.75">
      <c r="A11" s="35">
        <f>ученики!A7</f>
      </c>
      <c r="B11" s="35">
        <f>ученики!H7</f>
      </c>
      <c r="C11" s="35">
        <f ca="1">IF(ученики!D7&lt;&gt;"",RAND(),"")</f>
      </c>
      <c r="E11" s="35">
        <f t="shared" si="1"/>
      </c>
      <c r="F11" s="35">
        <f>IF(A11&lt;&gt;"",IF(OR(ученики!$J$3=0,E11&lt;=ученики!$J$3*аудитории!$G$5),IF(F10+1&lt;=аудитории!$G$5,F10+1,1),IF(F10+1&lt;=аудитории!$G$5-1,F10+1,1)),"")</f>
      </c>
      <c r="G11" s="35">
        <f t="shared" si="0"/>
      </c>
      <c r="H11" s="35">
        <f t="shared" si="2"/>
      </c>
      <c r="K11" s="35">
        <v>10</v>
      </c>
      <c r="L11" s="35" t="s">
        <v>44</v>
      </c>
    </row>
    <row r="12" spans="1:12" ht="12.75">
      <c r="A12" s="35">
        <f>ученики!A22</f>
      </c>
      <c r="B12" s="35">
        <f>ученики!H22</f>
      </c>
      <c r="C12" s="35">
        <f ca="1">IF(ученики!D22&lt;&gt;"",RAND(),"")</f>
      </c>
      <c r="E12" s="35">
        <f t="shared" si="1"/>
      </c>
      <c r="F12" s="35">
        <f>IF(A12&lt;&gt;"",IF(OR(ученики!$J$3=0,E12&lt;=ученики!$J$3*аудитории!$G$5),IF(F11+1&lt;=аудитории!$G$5,F11+1,1),IF(F11+1&lt;=аудитории!$G$5-1,F11+1,1)),"")</f>
      </c>
      <c r="G12" s="35">
        <f t="shared" si="0"/>
      </c>
      <c r="H12" s="35">
        <f t="shared" si="2"/>
      </c>
      <c r="K12" s="35">
        <v>11</v>
      </c>
      <c r="L12" s="35" t="s">
        <v>42</v>
      </c>
    </row>
    <row r="13" spans="1:12" ht="12.75">
      <c r="A13" s="35">
        <f>ученики!A12</f>
      </c>
      <c r="B13" s="35">
        <f>ученики!H12</f>
      </c>
      <c r="C13" s="35">
        <f ca="1">IF(ученики!D12&lt;&gt;"",RAND(),"")</f>
      </c>
      <c r="E13" s="35">
        <f t="shared" si="1"/>
      </c>
      <c r="F13" s="35">
        <f>IF(A13&lt;&gt;"",IF(OR(ученики!$J$3=0,E13&lt;=ученики!$J$3*аудитории!$G$5),IF(F12+1&lt;=аудитории!$G$5,F12+1,1),IF(F12+1&lt;=аудитории!$G$5-1,F12+1,1)),"")</f>
      </c>
      <c r="G13" s="35">
        <f t="shared" si="0"/>
      </c>
      <c r="H13" s="35">
        <f t="shared" si="2"/>
      </c>
      <c r="K13" s="35">
        <v>12</v>
      </c>
      <c r="L13" s="35" t="s">
        <v>46</v>
      </c>
    </row>
    <row r="14" spans="1:12" ht="12.75">
      <c r="A14" s="35">
        <f>ученики!A8</f>
      </c>
      <c r="B14" s="35">
        <f>ученики!H8</f>
      </c>
      <c r="C14" s="35">
        <f ca="1">IF(ученики!D8&lt;&gt;"",RAND(),"")</f>
      </c>
      <c r="E14" s="35">
        <f t="shared" si="1"/>
      </c>
      <c r="F14" s="35">
        <f>IF(A14&lt;&gt;"",IF(OR(ученики!$J$3=0,E14&lt;=ученики!$J$3*аудитории!$G$5),IF(F13+1&lt;=аудитории!$G$5,F13+1,1),IF(F13+1&lt;=аудитории!$G$5-1,F13+1,1)),"")</f>
      </c>
      <c r="G14" s="35">
        <f t="shared" si="0"/>
      </c>
      <c r="H14" s="35">
        <f t="shared" si="2"/>
      </c>
      <c r="K14" s="35">
        <v>13</v>
      </c>
      <c r="L14" s="35" t="s">
        <v>50</v>
      </c>
    </row>
    <row r="15" spans="1:12" ht="12.75">
      <c r="A15" s="35">
        <f>ученики!A6</f>
      </c>
      <c r="B15" s="35">
        <f>ученики!H6</f>
      </c>
      <c r="C15" s="35">
        <f ca="1">IF(ученики!D6&lt;&gt;"",RAND(),"")</f>
      </c>
      <c r="E15" s="35">
        <f t="shared" si="1"/>
      </c>
      <c r="F15" s="35">
        <f>IF(A15&lt;&gt;"",IF(OR(ученики!$J$3=0,E15&lt;=ученики!$J$3*аудитории!$G$5),IF(F14+1&lt;=аудитории!$G$5,F14+1,1),IF(F14+1&lt;=аудитории!$G$5-1,F14+1,1)),"")</f>
      </c>
      <c r="G15" s="35">
        <f t="shared" si="0"/>
      </c>
      <c r="H15" s="35">
        <f t="shared" si="2"/>
      </c>
      <c r="K15" s="35">
        <v>14</v>
      </c>
      <c r="L15" s="35" t="s">
        <v>48</v>
      </c>
    </row>
    <row r="16" spans="1:12" ht="12.75">
      <c r="A16" s="35">
        <f>ученики!A26</f>
      </c>
      <c r="B16" s="35">
        <f>ученики!H26</f>
      </c>
      <c r="C16" s="35">
        <f ca="1">IF(ученики!D26&lt;&gt;"",RAND(),"")</f>
      </c>
      <c r="E16" s="35">
        <f t="shared" si="1"/>
      </c>
      <c r="F16" s="35">
        <f>IF(A16&lt;&gt;"",IF(OR(ученики!$J$3=0,E16&lt;=ученики!$J$3*аудитории!$G$5),IF(F15+1&lt;=аудитории!$G$5,F15+1,1),IF(F15+1&lt;=аудитории!$G$5-1,F15+1,1)),"")</f>
      </c>
      <c r="G16" s="35">
        <f t="shared" si="0"/>
      </c>
      <c r="H16" s="35">
        <f t="shared" si="2"/>
      </c>
      <c r="K16" s="35">
        <v>15</v>
      </c>
      <c r="L16" s="35" t="s">
        <v>38</v>
      </c>
    </row>
    <row r="17" spans="1:8" ht="12.75">
      <c r="A17" s="35">
        <f>ученики!A4</f>
      </c>
      <c r="B17" s="35">
        <f>ученики!H4</f>
      </c>
      <c r="C17" s="35">
        <f ca="1">IF(ученики!D4&lt;&gt;"",RAND(),"")</f>
      </c>
      <c r="E17" s="35">
        <f t="shared" si="1"/>
      </c>
      <c r="F17" s="35">
        <f>IF(A17&lt;&gt;"",IF(OR(ученики!$J$3=0,E17&lt;=ученики!$J$3*аудитории!$G$5),IF(F16+1&lt;=аудитории!$G$5,F16+1,1),IF(F16+1&lt;=аудитории!$G$5-1,F16+1,1)),"")</f>
      </c>
      <c r="G17" s="35">
        <f t="shared" si="0"/>
      </c>
      <c r="H17" s="35">
        <f t="shared" si="2"/>
      </c>
    </row>
    <row r="18" spans="1:8" ht="12.75">
      <c r="A18" s="35">
        <f>ученики!A9</f>
      </c>
      <c r="B18" s="35">
        <f>ученики!H9</f>
      </c>
      <c r="C18" s="35">
        <f ca="1">IF(ученики!D9&lt;&gt;"",RAND(),"")</f>
      </c>
      <c r="E18" s="35">
        <f t="shared" si="1"/>
      </c>
      <c r="F18" s="35">
        <f>IF(A18&lt;&gt;"",IF(OR(ученики!$J$3=0,E18&lt;=ученики!$J$3*аудитории!$G$5),IF(F17+1&lt;=аудитории!$G$5,F17+1,1),IF(F17+1&lt;=аудитории!$G$5-1,F17+1,1)),"")</f>
      </c>
      <c r="G18" s="35">
        <f t="shared" si="0"/>
      </c>
      <c r="H18" s="35">
        <f t="shared" si="2"/>
      </c>
    </row>
    <row r="19" spans="1:8" ht="12.75">
      <c r="A19" s="35">
        <f>ученики!A21</f>
      </c>
      <c r="B19" s="35">
        <f>ученики!H21</f>
      </c>
      <c r="C19" s="35">
        <f ca="1">IF(ученики!D21&lt;&gt;"",RAND(),"")</f>
      </c>
      <c r="E19" s="35">
        <f t="shared" si="1"/>
      </c>
      <c r="F19" s="35">
        <f>IF(A19&lt;&gt;"",IF(OR(ученики!$J$3=0,E19&lt;=ученики!$J$3*аудитории!$G$5),IF(F18+1&lt;=аудитории!$G$5,F18+1,1),IF(F18+1&lt;=аудитории!$G$5-1,F18+1,1)),"")</f>
      </c>
      <c r="G19" s="35">
        <f t="shared" si="0"/>
      </c>
      <c r="H19" s="35">
        <f t="shared" si="2"/>
      </c>
    </row>
    <row r="20" spans="1:8" ht="12.75">
      <c r="A20" s="35">
        <f>ученики!A27</f>
      </c>
      <c r="B20" s="35">
        <f>ученики!H27</f>
      </c>
      <c r="C20" s="35">
        <f ca="1">IF(ученики!D27&lt;&gt;"",RAND(),"")</f>
      </c>
      <c r="E20" s="35">
        <f t="shared" si="1"/>
      </c>
      <c r="F20" s="35">
        <f>IF(A20&lt;&gt;"",IF(OR(ученики!$J$3=0,E20&lt;=ученики!$J$3*аудитории!$G$5),IF(F19+1&lt;=аудитории!$G$5,F19+1,1),IF(F19+1&lt;=аудитории!$G$5-1,F19+1,1)),"")</f>
      </c>
      <c r="G20" s="35">
        <f t="shared" si="0"/>
      </c>
      <c r="H20" s="35">
        <f t="shared" si="2"/>
      </c>
    </row>
    <row r="21" spans="1:8" ht="12.75">
      <c r="A21" s="35">
        <f>ученики!A28</f>
      </c>
      <c r="B21" s="35">
        <f>ученики!H28</f>
      </c>
      <c r="C21" s="35">
        <f ca="1">IF(ученики!D28&lt;&gt;"",RAND(),"")</f>
      </c>
      <c r="E21" s="35">
        <f t="shared" si="1"/>
      </c>
      <c r="F21" s="35">
        <f>IF(A21&lt;&gt;"",IF(OR(ученики!$J$3=0,E21&lt;=ученики!$J$3*аудитории!$G$5),IF(F20+1&lt;=аудитории!$G$5,F20+1,1),IF(F20+1&lt;=аудитории!$G$5-1,F20+1,1)),"")</f>
      </c>
      <c r="G21" s="35">
        <f t="shared" si="0"/>
      </c>
      <c r="H21" s="35">
        <f t="shared" si="2"/>
      </c>
    </row>
    <row r="22" spans="1:8" ht="12.75">
      <c r="A22" s="35">
        <f>ученики!A25</f>
      </c>
      <c r="B22" s="35">
        <f>ученики!H25</f>
      </c>
      <c r="C22" s="35">
        <f ca="1">IF(ученики!D25&lt;&gt;"",RAND(),"")</f>
      </c>
      <c r="E22" s="35">
        <f t="shared" si="1"/>
      </c>
      <c r="F22" s="35">
        <f>IF(A22&lt;&gt;"",IF(OR(ученики!$J$3=0,E22&lt;=ученики!$J$3*аудитории!$G$5),IF(F21+1&lt;=аудитории!$G$5,F21+1,1),IF(F21+1&lt;=аудитории!$G$5-1,F21+1,1)),"")</f>
      </c>
      <c r="G22" s="35">
        <f t="shared" si="0"/>
      </c>
      <c r="H22" s="35">
        <f>IF(A22&lt;&gt;"",IF(F22-F21=1,H21,H21+1),"")</f>
      </c>
    </row>
    <row r="23" spans="1:8" ht="12.75">
      <c r="A23" s="35">
        <f>ученики!A10</f>
      </c>
      <c r="B23" s="35">
        <f>ученики!H10</f>
      </c>
      <c r="C23" s="35">
        <f ca="1">IF(ученики!D10&lt;&gt;"",RAND(),"")</f>
      </c>
      <c r="E23" s="35">
        <f t="shared" si="1"/>
      </c>
      <c r="F23" s="35">
        <f>IF(A23&lt;&gt;"",IF(OR(ученики!$J$3=0,E23&lt;=ученики!$J$3*аудитории!$G$5),IF(F22+1&lt;=аудитории!$G$5,F22+1,1),IF(F22+1&lt;=аудитории!$G$5-1,F22+1,1)),"")</f>
      </c>
      <c r="G23" s="35">
        <f t="shared" si="0"/>
      </c>
      <c r="H23" s="35">
        <f t="shared" si="2"/>
      </c>
    </row>
    <row r="24" spans="1:8" ht="12.75">
      <c r="A24" s="35">
        <f>ученики!A17</f>
      </c>
      <c r="B24" s="35">
        <f>ученики!H17</f>
      </c>
      <c r="C24" s="35">
        <f ca="1">IF(ученики!D17&lt;&gt;"",RAND(),"")</f>
      </c>
      <c r="E24" s="35">
        <f t="shared" si="1"/>
      </c>
      <c r="F24" s="35">
        <f>IF(A24&lt;&gt;"",IF(OR(ученики!$J$3=0,E24&lt;=ученики!$J$3*аудитории!$G$5),IF(F23+1&lt;=аудитории!$G$5,F23+1,1),IF(F23+1&lt;=аудитории!$G$5-1,F23+1,1)),"")</f>
      </c>
      <c r="G24" s="35">
        <f>IF(A24&lt;&gt;"",INDEX($K$2:$L$16,H24,2),"")</f>
      </c>
      <c r="H24" s="35">
        <f t="shared" si="2"/>
      </c>
    </row>
    <row r="25" spans="1:8" ht="12.75">
      <c r="A25" s="35">
        <f>ученики!A19</f>
      </c>
      <c r="B25" s="35">
        <f>ученики!H19</f>
      </c>
      <c r="C25" s="35">
        <f ca="1">IF(ученики!D19&lt;&gt;"",RAND(),"")</f>
      </c>
      <c r="E25" s="35">
        <f t="shared" si="1"/>
      </c>
      <c r="F25" s="35">
        <f>IF(A25&lt;&gt;"",IF(OR(ученики!$J$3=0,E25&lt;=ученики!$J$3*аудитории!$G$5),IF(F24+1&lt;=аудитории!$G$5,F24+1,1),IF(F24+1&lt;=аудитории!$G$5-1,F24+1,1)),"")</f>
      </c>
      <c r="G25" s="35">
        <f t="shared" si="0"/>
      </c>
      <c r="H25" s="35">
        <f t="shared" si="2"/>
      </c>
    </row>
    <row r="26" spans="1:8" ht="12.75">
      <c r="A26" s="35">
        <f>ученики!A11</f>
      </c>
      <c r="B26" s="35">
        <f>ученики!H11</f>
      </c>
      <c r="C26" s="35">
        <f ca="1">IF(ученики!D11&lt;&gt;"",RAND(),"")</f>
      </c>
      <c r="E26" s="35">
        <f t="shared" si="1"/>
      </c>
      <c r="F26" s="35">
        <f>IF(A26&lt;&gt;"",IF(OR(ученики!$J$3=0,E26&lt;=ученики!$J$3*аудитории!$G$5),IF(F25+1&lt;=аудитории!$G$5,F25+1,1),IF(F25+1&lt;=аудитории!$G$5-1,F25+1,1)),"")</f>
      </c>
      <c r="G26" s="35">
        <f t="shared" si="0"/>
      </c>
      <c r="H26" s="35">
        <f>IF(A26&lt;&gt;"",IF(F26-F25=1,H25,H25+1),"")</f>
      </c>
    </row>
    <row r="27" spans="1:8" ht="12.75">
      <c r="A27" s="35">
        <f>ученики!A24</f>
      </c>
      <c r="B27" s="35">
        <f>ученики!H24</f>
      </c>
      <c r="C27" s="35">
        <f ca="1">IF(ученики!D24&lt;&gt;"",RAND(),"")</f>
      </c>
      <c r="E27" s="35">
        <f t="shared" si="1"/>
      </c>
      <c r="F27" s="35">
        <f>IF(A27&lt;&gt;"",IF(OR(ученики!$J$3=0,E27&lt;=ученики!$J$3*аудитории!$G$5),IF(F26+1&lt;=аудитории!$G$5,F26+1,1),IF(F26+1&lt;=аудитории!$G$5-1,F26+1,1)),"")</f>
      </c>
      <c r="G27" s="35">
        <f t="shared" si="0"/>
      </c>
      <c r="H27" s="35">
        <f t="shared" si="2"/>
      </c>
    </row>
    <row r="28" spans="1:8" ht="12.75">
      <c r="A28" s="35">
        <f>ученики!A14</f>
      </c>
      <c r="B28" s="35">
        <f>ученики!H14</f>
      </c>
      <c r="C28" s="35">
        <f ca="1">IF(ученики!D14&lt;&gt;"",RAND(),"")</f>
      </c>
      <c r="E28" s="35">
        <f t="shared" si="1"/>
      </c>
      <c r="F28" s="35">
        <f>IF(A28&lt;&gt;"",IF(OR(ученики!$J$3=0,E28&lt;=ученики!$J$3*аудитории!$G$5),IF(F27+1&lt;=аудитории!$G$5,F27+1,1),IF(F27+1&lt;=аудитории!$G$5-1,F27+1,1)),"")</f>
      </c>
      <c r="G28" s="35">
        <f t="shared" si="0"/>
      </c>
      <c r="H28" s="35">
        <f t="shared" si="2"/>
      </c>
    </row>
    <row r="29" spans="1:8" ht="12.75">
      <c r="A29" s="35">
        <f>ученики!A50</f>
      </c>
      <c r="B29" s="35">
        <f>ученики!H50</f>
      </c>
      <c r="C29" s="35">
        <f ca="1">IF(ученики!D50&lt;&gt;"",RAND(),"")</f>
      </c>
      <c r="E29" s="35">
        <f t="shared" si="1"/>
      </c>
      <c r="F29" s="35">
        <f>IF(A29&lt;&gt;"",IF(OR(ученики!$J$3=0,E29&lt;=ученики!$J$3*аудитории!$G$5),IF(F28+1&lt;=аудитории!$G$5,F28+1,1),IF(F28+1&lt;=аудитории!$G$5-1,F28+1,1)),"")</f>
      </c>
      <c r="G29" s="35">
        <f t="shared" si="0"/>
      </c>
      <c r="H29" s="35">
        <f t="shared" si="2"/>
      </c>
    </row>
    <row r="30" spans="1:8" ht="12.75">
      <c r="A30" s="35">
        <f>ученики!A34</f>
      </c>
      <c r="B30" s="35">
        <f>ученики!H34</f>
      </c>
      <c r="C30" s="35">
        <f ca="1">IF(ученики!D34&lt;&gt;"",RAND(),"")</f>
      </c>
      <c r="E30" s="35">
        <f t="shared" si="1"/>
      </c>
      <c r="F30" s="35">
        <f>IF(A30&lt;&gt;"",IF(OR(ученики!$J$3=0,E30&lt;=ученики!$J$3*аудитории!$G$5),IF(F29+1&lt;=аудитории!$G$5,F29+1,1),IF(F29+1&lt;=аудитории!$G$5-1,F29+1,1)),"")</f>
      </c>
      <c r="G30" s="35">
        <f t="shared" si="0"/>
      </c>
      <c r="H30" s="35">
        <f t="shared" si="2"/>
      </c>
    </row>
    <row r="31" spans="1:8" ht="12.75">
      <c r="A31" s="35">
        <f>ученики!A58</f>
      </c>
      <c r="B31" s="35">
        <f>ученики!H58</f>
      </c>
      <c r="C31" s="35">
        <f ca="1">IF(ученики!D58&lt;&gt;"",RAND(),"")</f>
      </c>
      <c r="E31" s="35">
        <f t="shared" si="1"/>
      </c>
      <c r="F31" s="35">
        <f>IF(A31&lt;&gt;"",IF(OR(ученики!$J$3=0,E31&lt;=ученики!$J$3*аудитории!$G$5),IF(F30+1&lt;=аудитории!$G$5,F30+1,1),IF(F30+1&lt;=аудитории!$G$5-1,F30+1,1)),"")</f>
      </c>
      <c r="G31" s="35">
        <f t="shared" si="0"/>
      </c>
      <c r="H31" s="35">
        <f t="shared" si="2"/>
      </c>
    </row>
    <row r="32" spans="1:8" ht="12.75">
      <c r="A32" s="35">
        <f>ученики!A47</f>
      </c>
      <c r="B32" s="35">
        <f>ученики!H47</f>
      </c>
      <c r="C32" s="35">
        <f ca="1">IF(ученики!D47&lt;&gt;"",RAND(),"")</f>
      </c>
      <c r="E32" s="35">
        <f t="shared" si="1"/>
      </c>
      <c r="F32" s="35">
        <f>IF(A32&lt;&gt;"",IF(OR(ученики!$J$3=0,E32&lt;=ученики!$J$3*аудитории!$G$5),IF(F31+1&lt;=аудитории!$G$5,F31+1,1),IF(F31+1&lt;=аудитории!$G$5-1,F31+1,1)),"")</f>
      </c>
      <c r="G32" s="35">
        <f t="shared" si="0"/>
      </c>
      <c r="H32" s="35">
        <f t="shared" si="2"/>
      </c>
    </row>
    <row r="33" spans="1:8" ht="12.75">
      <c r="A33" s="35">
        <f>ученики!A56</f>
      </c>
      <c r="B33" s="35">
        <f>ученики!H56</f>
      </c>
      <c r="C33" s="35">
        <f ca="1">IF(ученики!D56&lt;&gt;"",RAND(),"")</f>
      </c>
      <c r="E33" s="35">
        <f t="shared" si="1"/>
      </c>
      <c r="F33" s="35">
        <f>IF(A33&lt;&gt;"",IF(OR(ученики!$J$3=0,E33&lt;=ученики!$J$3*аудитории!$G$5),IF(F32+1&lt;=аудитории!$G$5,F32+1,1),IF(F32+1&lt;=аудитории!$G$5-1,F32+1,1)),"")</f>
      </c>
      <c r="G33" s="35">
        <f t="shared" si="0"/>
      </c>
      <c r="H33" s="35">
        <f t="shared" si="2"/>
      </c>
    </row>
    <row r="34" spans="1:8" ht="12.75">
      <c r="A34" s="35">
        <f>ученики!A55</f>
      </c>
      <c r="B34" s="35">
        <f>ученики!H55</f>
      </c>
      <c r="C34" s="35">
        <f ca="1">IF(ученики!D55&lt;&gt;"",RAND(),"")</f>
      </c>
      <c r="E34" s="35">
        <f t="shared" si="1"/>
      </c>
      <c r="F34" s="35">
        <f>IF(A34&lt;&gt;"",IF(OR(ученики!$J$3=0,E34&lt;=ученики!$J$3*аудитории!$G$5),IF(F33+1&lt;=аудитории!$G$5,F33+1,1),IF(F33+1&lt;=аудитории!$G$5-1,F33+1,1)),"")</f>
      </c>
      <c r="G34" s="35">
        <f t="shared" si="0"/>
      </c>
      <c r="H34" s="35">
        <f t="shared" si="2"/>
      </c>
    </row>
    <row r="35" spans="1:8" ht="12.75">
      <c r="A35" s="35">
        <f>ученики!A41</f>
      </c>
      <c r="B35" s="35">
        <f>ученики!H41</f>
      </c>
      <c r="C35" s="35">
        <f ca="1">IF(ученики!D41&lt;&gt;"",RAND(),"")</f>
      </c>
      <c r="E35" s="35">
        <f t="shared" si="1"/>
      </c>
      <c r="F35" s="35">
        <f>IF(A35&lt;&gt;"",IF(OR(ученики!$J$3=0,E35&lt;=ученики!$J$3*аудитории!$G$5),IF(F34+1&lt;=аудитории!$G$5,F34+1,1),IF(F34+1&lt;=аудитории!$G$5-1,F34+1,1)),"")</f>
      </c>
      <c r="G35" s="35">
        <f t="shared" si="0"/>
      </c>
      <c r="H35" s="35">
        <f t="shared" si="2"/>
      </c>
    </row>
    <row r="36" spans="1:8" ht="12.75">
      <c r="A36" s="35">
        <f>ученики!A53</f>
      </c>
      <c r="B36" s="35">
        <f>ученики!H53</f>
      </c>
      <c r="C36" s="35">
        <f ca="1">IF(ученики!D53&lt;&gt;"",RAND(),"")</f>
      </c>
      <c r="E36" s="35">
        <f t="shared" si="1"/>
      </c>
      <c r="F36" s="35">
        <f>IF(A36&lt;&gt;"",IF(OR(ученики!$J$3=0,E36&lt;=ученики!$J$3*аудитории!$G$5),IF(F35+1&lt;=аудитории!$G$5,F35+1,1),IF(F35+1&lt;=аудитории!$G$5-1,F35+1,1)),"")</f>
      </c>
      <c r="G36" s="35">
        <f t="shared" si="0"/>
      </c>
      <c r="H36" s="35">
        <f t="shared" si="2"/>
      </c>
    </row>
    <row r="37" spans="1:8" ht="12.75">
      <c r="A37" s="35">
        <f>ученики!A46</f>
      </c>
      <c r="B37" s="35">
        <f>ученики!H46</f>
      </c>
      <c r="C37" s="35">
        <f ca="1">IF(ученики!D46&lt;&gt;"",RAND(),"")</f>
      </c>
      <c r="E37" s="35">
        <f t="shared" si="1"/>
      </c>
      <c r="F37" s="35">
        <f>IF(A37&lt;&gt;"",IF(OR(ученики!$J$3=0,E37&lt;=ученики!$J$3*аудитории!$G$5),IF(F36+1&lt;=аудитории!$G$5,F36+1,1),IF(F36+1&lt;=аудитории!$G$5-1,F36+1,1)),"")</f>
      </c>
      <c r="G37" s="35">
        <f t="shared" si="0"/>
      </c>
      <c r="H37" s="35">
        <f t="shared" si="2"/>
      </c>
    </row>
    <row r="38" spans="1:8" ht="12.75">
      <c r="A38" s="35">
        <f>ученики!A30</f>
      </c>
      <c r="B38" s="35">
        <f>ученики!H30</f>
      </c>
      <c r="C38" s="35">
        <f ca="1">IF(ученики!D30&lt;&gt;"",RAND(),"")</f>
      </c>
      <c r="E38" s="35">
        <f t="shared" si="1"/>
      </c>
      <c r="F38" s="35">
        <f>IF(A38&lt;&gt;"",IF(OR(ученики!$J$3=0,E38&lt;=ученики!$J$3*аудитории!$G$5),IF(F37+1&lt;=аудитории!$G$5,F37+1,1),IF(F37+1&lt;=аудитории!$G$5-1,F37+1,1)),"")</f>
      </c>
      <c r="G38" s="35">
        <f t="shared" si="0"/>
      </c>
      <c r="H38" s="35">
        <f t="shared" si="2"/>
      </c>
    </row>
    <row r="39" spans="1:8" ht="12.75">
      <c r="A39" s="35">
        <f>ученики!A49</f>
      </c>
      <c r="B39" s="35">
        <f>ученики!H49</f>
      </c>
      <c r="C39" s="35">
        <f ca="1">IF(ученики!D49&lt;&gt;"",RAND(),"")</f>
      </c>
      <c r="E39" s="35">
        <f t="shared" si="1"/>
      </c>
      <c r="F39" s="35">
        <f>IF(A39&lt;&gt;"",IF(OR(ученики!$J$3=0,E39&lt;=ученики!$J$3*аудитории!$G$5),IF(F38+1&lt;=аудитории!$G$5,F38+1,1),IF(F38+1&lt;=аудитории!$G$5-1,F38+1,1)),"")</f>
      </c>
      <c r="G39" s="35">
        <f t="shared" si="0"/>
      </c>
      <c r="H39" s="35">
        <f t="shared" si="2"/>
      </c>
    </row>
    <row r="40" spans="1:8" ht="12.75">
      <c r="A40" s="35">
        <f>ученики!A54</f>
      </c>
      <c r="B40" s="35">
        <f>ученики!H54</f>
      </c>
      <c r="C40" s="35">
        <f ca="1">IF(ученики!D54&lt;&gt;"",RAND(),"")</f>
      </c>
      <c r="E40" s="35">
        <f t="shared" si="1"/>
      </c>
      <c r="F40" s="35">
        <f>IF(A40&lt;&gt;"",IF(OR(ученики!$J$3=0,E40&lt;=ученики!$J$3*аудитории!$G$5),IF(F39+1&lt;=аудитории!$G$5,F39+1,1),IF(F39+1&lt;=аудитории!$G$5-1,F39+1,1)),"")</f>
      </c>
      <c r="G40" s="35">
        <f t="shared" si="0"/>
      </c>
      <c r="H40" s="35">
        <f t="shared" si="2"/>
      </c>
    </row>
    <row r="41" spans="1:8" ht="12.75">
      <c r="A41" s="35">
        <f>ученики!A42</f>
      </c>
      <c r="B41" s="35">
        <f>ученики!H42</f>
      </c>
      <c r="C41" s="35">
        <f ca="1">IF(ученики!D42&lt;&gt;"",RAND(),"")</f>
      </c>
      <c r="E41" s="35">
        <f t="shared" si="1"/>
      </c>
      <c r="F41" s="35">
        <f>IF(A41&lt;&gt;"",IF(OR(ученики!$J$3=0,E41&lt;=ученики!$J$3*аудитории!$G$5),IF(F40+1&lt;=аудитории!$G$5,F40+1,1),IF(F40+1&lt;=аудитории!$G$5-1,F40+1,1)),"")</f>
      </c>
      <c r="G41" s="35">
        <f t="shared" si="0"/>
      </c>
      <c r="H41" s="35">
        <f t="shared" si="2"/>
      </c>
    </row>
    <row r="42" spans="1:8" ht="12.75">
      <c r="A42" s="35">
        <f>ученики!A51</f>
      </c>
      <c r="B42" s="35">
        <f>ученики!H51</f>
      </c>
      <c r="C42" s="35">
        <f ca="1">IF(ученики!D51&lt;&gt;"",RAND(),"")</f>
      </c>
      <c r="E42" s="35">
        <f t="shared" si="1"/>
      </c>
      <c r="F42" s="35">
        <f>IF(A42&lt;&gt;"",IF(OR(ученики!$J$3=0,E42&lt;=ученики!$J$3*аудитории!$G$5),IF(F41+1&lt;=аудитории!$G$5,F41+1,1),IF(F41+1&lt;=аудитории!$G$5-1,F41+1,1)),"")</f>
      </c>
      <c r="G42" s="35">
        <f t="shared" si="0"/>
      </c>
      <c r="H42" s="35">
        <f>IF(A42&lt;&gt;"",IF(F42-F41=1,H41,H41+1),"")</f>
      </c>
    </row>
    <row r="43" spans="1:8" ht="12.75">
      <c r="A43" s="35">
        <f>ученики!A38</f>
      </c>
      <c r="B43" s="35">
        <f>ученики!H38</f>
      </c>
      <c r="C43" s="35">
        <f ca="1">IF(ученики!D38&lt;&gt;"",RAND(),"")</f>
      </c>
      <c r="E43" s="35">
        <f t="shared" si="1"/>
      </c>
      <c r="F43" s="35">
        <f>IF(A43&lt;&gt;"",IF(OR(ученики!$J$3=0,E43&lt;=ученики!$J$3*аудитории!$G$5),IF(F42+1&lt;=аудитории!$G$5,F42+1,1),IF(F42+1&lt;=аудитории!$G$5-1,F42+1,1)),"")</f>
      </c>
      <c r="G43" s="35">
        <f t="shared" si="0"/>
      </c>
      <c r="H43" s="35">
        <f t="shared" si="2"/>
      </c>
    </row>
    <row r="44" spans="1:8" ht="12.75">
      <c r="A44" s="35">
        <f>ученики!A40</f>
      </c>
      <c r="B44" s="35">
        <f>ученики!H40</f>
      </c>
      <c r="C44" s="35">
        <f ca="1">IF(ученики!D40&lt;&gt;"",RAND(),"")</f>
      </c>
      <c r="E44" s="35">
        <f t="shared" si="1"/>
      </c>
      <c r="F44" s="35">
        <f>IF(A44&lt;&gt;"",IF(OR(ученики!$J$3=0,E44&lt;=ученики!$J$3*аудитории!$G$5),IF(F43+1&lt;=аудитории!$G$5,F43+1,1),IF(F43+1&lt;=аудитории!$G$5-1,F43+1,1)),"")</f>
      </c>
      <c r="G44" s="35">
        <f t="shared" si="0"/>
      </c>
      <c r="H44" s="35">
        <f t="shared" si="2"/>
      </c>
    </row>
    <row r="45" spans="1:8" ht="12.75">
      <c r="A45" s="35">
        <f>ученики!A48</f>
      </c>
      <c r="B45" s="35">
        <f>ученики!H48</f>
      </c>
      <c r="C45" s="35">
        <f ca="1">IF(ученики!D48&lt;&gt;"",RAND(),"")</f>
      </c>
      <c r="E45" s="35">
        <f t="shared" si="1"/>
      </c>
      <c r="F45" s="35">
        <f>IF(A45&lt;&gt;"",IF(OR(ученики!$J$3=0,E45&lt;=ученики!$J$3*аудитории!$G$5),IF(F44+1&lt;=аудитории!$G$5,F44+1,1),IF(F44+1&lt;=аудитории!$G$5-1,F44+1,1)),"")</f>
      </c>
      <c r="G45" s="35">
        <f t="shared" si="0"/>
      </c>
      <c r="H45" s="35">
        <f t="shared" si="2"/>
      </c>
    </row>
    <row r="46" spans="1:8" ht="12.75">
      <c r="A46" s="35">
        <f>ученики!A37</f>
      </c>
      <c r="B46" s="35">
        <f>ученики!H37</f>
      </c>
      <c r="C46" s="35">
        <f ca="1">IF(ученики!D37&lt;&gt;"",RAND(),"")</f>
      </c>
      <c r="E46" s="35">
        <f t="shared" si="1"/>
      </c>
      <c r="F46" s="35">
        <f>IF(A46&lt;&gt;"",IF(OR(ученики!$J$3=0,E46&lt;=ученики!$J$3*аудитории!$G$5),IF(F45+1&lt;=аудитории!$G$5,F45+1,1),IF(F45+1&lt;=аудитории!$G$5-1,F45+1,1)),"")</f>
      </c>
      <c r="G46" s="35">
        <f t="shared" si="0"/>
      </c>
      <c r="H46" s="35">
        <f t="shared" si="2"/>
      </c>
    </row>
    <row r="47" spans="1:8" ht="12.75">
      <c r="A47" s="35">
        <f>ученики!A39</f>
      </c>
      <c r="B47" s="35">
        <f>ученики!H39</f>
      </c>
      <c r="C47" s="35">
        <f ca="1">IF(ученики!D39&lt;&gt;"",RAND(),"")</f>
      </c>
      <c r="E47" s="35">
        <f t="shared" si="1"/>
      </c>
      <c r="F47" s="35">
        <f>IF(A47&lt;&gt;"",IF(OR(ученики!$J$3=0,E47&lt;=ученики!$J$3*аудитории!$G$5),IF(F46+1&lt;=аудитории!$G$5,F46+1,1),IF(F46+1&lt;=аудитории!$G$5-1,F46+1,1)),"")</f>
      </c>
      <c r="G47" s="35">
        <f t="shared" si="0"/>
      </c>
      <c r="H47" s="35">
        <f t="shared" si="2"/>
      </c>
    </row>
    <row r="48" spans="1:8" ht="12.75">
      <c r="A48" s="35">
        <f>ученики!A52</f>
      </c>
      <c r="B48" s="35">
        <f>ученики!H52</f>
      </c>
      <c r="C48" s="35">
        <f ca="1">IF(ученики!D52&lt;&gt;"",RAND(),"")</f>
      </c>
      <c r="E48" s="35">
        <f t="shared" si="1"/>
      </c>
      <c r="F48" s="35">
        <f>IF(A48&lt;&gt;"",IF(OR(ученики!$J$3=0,E48&lt;=ученики!$J$3*аудитории!$G$5),IF(F47+1&lt;=аудитории!$G$5,F47+1,1),IF(F47+1&lt;=аудитории!$G$5-1,F47+1,1)),"")</f>
      </c>
      <c r="G48" s="35">
        <f t="shared" si="0"/>
      </c>
      <c r="H48" s="35">
        <f t="shared" si="2"/>
      </c>
    </row>
    <row r="49" spans="1:8" ht="12.75">
      <c r="A49" s="35">
        <f>ученики!A57</f>
      </c>
      <c r="B49" s="35">
        <f>ученики!H57</f>
      </c>
      <c r="C49" s="35">
        <f ca="1">IF(ученики!D57&lt;&gt;"",RAND(),"")</f>
      </c>
      <c r="E49" s="35">
        <f t="shared" si="1"/>
      </c>
      <c r="F49" s="35">
        <f>IF(A49&lt;&gt;"",IF(OR(ученики!$J$3=0,E49&lt;=ученики!$J$3*аудитории!$G$5),IF(F48+1&lt;=аудитории!$G$5,F48+1,1),IF(F48+1&lt;=аудитории!$G$5-1,F48+1,1)),"")</f>
      </c>
      <c r="G49" s="35">
        <f t="shared" si="0"/>
      </c>
      <c r="H49" s="35">
        <f t="shared" si="2"/>
      </c>
    </row>
    <row r="50" spans="1:8" ht="12.75">
      <c r="A50" s="35">
        <f>ученики!A36</f>
      </c>
      <c r="B50" s="35">
        <f>ученики!H36</f>
      </c>
      <c r="C50" s="35">
        <f ca="1">IF(ученики!D36&lt;&gt;"",RAND(),"")</f>
      </c>
      <c r="E50" s="35">
        <f t="shared" si="1"/>
      </c>
      <c r="F50" s="35">
        <f>IF(A50&lt;&gt;"",IF(OR(ученики!$J$3=0,E50&lt;=ученики!$J$3*аудитории!$G$5),IF(F49+1&lt;=аудитории!$G$5,F49+1,1),IF(F49+1&lt;=аудитории!$G$5-1,F49+1,1)),"")</f>
      </c>
      <c r="G50" s="35">
        <f t="shared" si="0"/>
      </c>
      <c r="H50" s="35">
        <f t="shared" si="2"/>
      </c>
    </row>
    <row r="51" spans="1:8" ht="12.75">
      <c r="A51" s="35">
        <f>ученики!A60</f>
      </c>
      <c r="B51" s="35">
        <f>ученики!H60</f>
      </c>
      <c r="C51" s="35">
        <f ca="1">IF(ученики!D60&lt;&gt;"",RAND(),"")</f>
      </c>
      <c r="E51" s="35">
        <f t="shared" si="1"/>
      </c>
      <c r="F51" s="35">
        <f>IF(A51&lt;&gt;"",IF(OR(ученики!$J$3=0,E51&lt;=ученики!$J$3*аудитории!$G$5),IF(F50+1&lt;=аудитории!$G$5,F50+1,1),IF(F50+1&lt;=аудитории!$G$5-1,F50+1,1)),"")</f>
      </c>
      <c r="G51" s="35">
        <f t="shared" si="0"/>
      </c>
      <c r="H51" s="35">
        <f t="shared" si="2"/>
      </c>
    </row>
    <row r="52" spans="1:8" ht="12.75">
      <c r="A52" s="35">
        <f>ученики!A44</f>
      </c>
      <c r="B52" s="35">
        <f>ученики!H44</f>
      </c>
      <c r="C52" s="35">
        <f ca="1">IF(ученики!D44&lt;&gt;"",RAND(),"")</f>
      </c>
      <c r="E52" s="35">
        <f t="shared" si="1"/>
      </c>
      <c r="F52" s="35">
        <f>IF(A52&lt;&gt;"",IF(OR(ученики!$J$3=0,E52&lt;=ученики!$J$3*аудитории!$G$5),IF(F51+1&lt;=аудитории!$G$5,F51+1,1),IF(F51+1&lt;=аудитории!$G$5-1,F51+1,1)),"")</f>
      </c>
      <c r="G52" s="35">
        <f t="shared" si="0"/>
      </c>
      <c r="H52" s="35">
        <f t="shared" si="2"/>
      </c>
    </row>
    <row r="53" spans="1:8" ht="12.75">
      <c r="A53" s="35">
        <f>ученики!A33</f>
      </c>
      <c r="B53" s="35">
        <f>ученики!H33</f>
      </c>
      <c r="C53" s="35">
        <f ca="1">IF(ученики!D33&lt;&gt;"",RAND(),"")</f>
      </c>
      <c r="E53" s="35">
        <f t="shared" si="1"/>
      </c>
      <c r="F53" s="35">
        <f>IF(A53&lt;&gt;"",IF(OR(ученики!$J$3=0,E53&lt;=ученики!$J$3*аудитории!$G$5),IF(F52+1&lt;=аудитории!$G$5,F52+1,1),IF(F52+1&lt;=аудитории!$G$5-1,F52+1,1)),"")</f>
      </c>
      <c r="G53" s="35">
        <f t="shared" si="0"/>
      </c>
      <c r="H53" s="35">
        <f t="shared" si="2"/>
      </c>
    </row>
    <row r="54" spans="1:8" ht="12.75">
      <c r="A54" s="35">
        <f>ученики!A32</f>
      </c>
      <c r="B54" s="35">
        <f>ученики!H32</f>
      </c>
      <c r="C54" s="35">
        <f ca="1">IF(ученики!D32&lt;&gt;"",RAND(),"")</f>
      </c>
      <c r="E54" s="35">
        <f t="shared" si="1"/>
      </c>
      <c r="F54" s="35">
        <f>IF(A54&lt;&gt;"",IF(OR(ученики!$J$3=0,E54&lt;=ученики!$J$3*аудитории!$G$5),IF(F53+1&lt;=аудитории!$G$5,F53+1,1),IF(F53+1&lt;=аудитории!$G$5-1,F53+1,1)),"")</f>
      </c>
      <c r="G54" s="35">
        <f t="shared" si="0"/>
      </c>
      <c r="H54" s="35">
        <f t="shared" si="2"/>
      </c>
    </row>
    <row r="55" spans="1:8" ht="12.75">
      <c r="A55" s="35">
        <f>ученики!A31</f>
      </c>
      <c r="B55" s="35">
        <f>ученики!H31</f>
      </c>
      <c r="C55" s="35">
        <f ca="1">IF(ученики!D31&lt;&gt;"",RAND(),"")</f>
      </c>
      <c r="E55" s="35">
        <f t="shared" si="1"/>
      </c>
      <c r="F55" s="35">
        <f>IF(A55&lt;&gt;"",IF(OR(ученики!$J$3=0,E55&lt;=ученики!$J$3*аудитории!$G$5),IF(F54+1&lt;=аудитории!$G$5,F54+1,1),IF(F54+1&lt;=аудитории!$G$5-1,F54+1,1)),"")</f>
      </c>
      <c r="G55" s="35">
        <f t="shared" si="0"/>
      </c>
      <c r="H55" s="35">
        <f t="shared" si="2"/>
      </c>
    </row>
    <row r="56" spans="1:8" ht="12.75">
      <c r="A56" s="35">
        <f>ученики!A59</f>
      </c>
      <c r="B56" s="35">
        <f>ученики!H59</f>
      </c>
      <c r="C56" s="35">
        <f ca="1">IF(ученики!D59&lt;&gt;"",RAND(),"")</f>
      </c>
      <c r="E56" s="35">
        <f t="shared" si="1"/>
      </c>
      <c r="F56" s="35">
        <f>IF(A56&lt;&gt;"",IF(OR(ученики!$J$3=0,E56&lt;=ученики!$J$3*аудитории!$G$5),IF(F55+1&lt;=аудитории!$G$5,F55+1,1),IF(F55+1&lt;=аудитории!$G$5-1,F55+1,1)),"")</f>
      </c>
      <c r="G56" s="35">
        <f t="shared" si="0"/>
      </c>
      <c r="H56" s="35">
        <f t="shared" si="2"/>
      </c>
    </row>
    <row r="57" spans="1:8" ht="12.75">
      <c r="A57" s="35">
        <f>ученики!A45</f>
      </c>
      <c r="B57" s="35">
        <f>ученики!H45</f>
      </c>
      <c r="C57" s="35">
        <f ca="1">IF(ученики!D45&lt;&gt;"",RAND(),"")</f>
      </c>
      <c r="E57" s="35">
        <f t="shared" si="1"/>
      </c>
      <c r="F57" s="35">
        <f>IF(A57&lt;&gt;"",IF(OR(ученики!$J$3=0,E57&lt;=ученики!$J$3*аудитории!$G$5),IF(F56+1&lt;=аудитории!$G$5,F56+1,1),IF(F56+1&lt;=аудитории!$G$5-1,F56+1,1)),"")</f>
      </c>
      <c r="G57" s="35">
        <f t="shared" si="0"/>
      </c>
      <c r="H57" s="35">
        <f t="shared" si="2"/>
      </c>
    </row>
    <row r="58" spans="1:8" ht="12.75">
      <c r="A58" s="35">
        <f>ученики!A35</f>
      </c>
      <c r="B58" s="35">
        <f>ученики!H35</f>
      </c>
      <c r="C58" s="35">
        <f ca="1">IF(ученики!D35&lt;&gt;"",RAND(),"")</f>
      </c>
      <c r="E58" s="35">
        <f t="shared" si="1"/>
      </c>
      <c r="F58" s="35">
        <f>IF(A58&lt;&gt;"",IF(OR(ученики!$J$3=0,E58&lt;=ученики!$J$3*аудитории!$G$5),IF(F57+1&lt;=аудитории!$G$5,F57+1,1),IF(F57+1&lt;=аудитории!$G$5-1,F57+1,1)),"")</f>
      </c>
      <c r="G58" s="35">
        <f t="shared" si="0"/>
      </c>
      <c r="H58" s="35">
        <f t="shared" si="2"/>
      </c>
    </row>
    <row r="59" spans="1:8" ht="12.75">
      <c r="A59" s="35">
        <f>ученики!A43</f>
      </c>
      <c r="B59" s="35">
        <f>ученики!H43</f>
      </c>
      <c r="C59" s="35">
        <f ca="1">IF(ученики!D43&lt;&gt;"",RAND(),"")</f>
      </c>
      <c r="E59" s="35">
        <f t="shared" si="1"/>
      </c>
      <c r="F59" s="35">
        <f>IF(A59&lt;&gt;"",IF(OR(ученики!$J$3=0,E59&lt;=ученики!$J$3*аудитории!$G$5),IF(F58+1&lt;=аудитории!$G$5,F58+1,1),IF(F58+1&lt;=аудитории!$G$5-1,F58+1,1)),"")</f>
      </c>
      <c r="G59" s="35">
        <f t="shared" si="0"/>
      </c>
      <c r="H59" s="35">
        <f t="shared" si="2"/>
      </c>
    </row>
    <row r="60" spans="1:8" ht="12.75">
      <c r="A60" s="35">
        <f>ученики!A77</f>
      </c>
      <c r="B60" s="35">
        <f>ученики!H77</f>
      </c>
      <c r="C60" s="35">
        <f ca="1">IF(ученики!D77&lt;&gt;"",RAND(),"")</f>
      </c>
      <c r="E60" s="35">
        <f t="shared" si="1"/>
      </c>
      <c r="F60" s="35">
        <f>IF(A60&lt;&gt;"",IF(OR(ученики!$J$3=0,E60&lt;=ученики!$J$3*аудитории!$G$5),IF(F59+1&lt;=аудитории!$G$5,F59+1,1),IF(F59+1&lt;=аудитории!$G$5-1,F59+1,1)),"")</f>
      </c>
      <c r="G60" s="35">
        <f t="shared" si="0"/>
      </c>
      <c r="H60" s="35">
        <f t="shared" si="2"/>
      </c>
    </row>
    <row r="61" spans="1:8" ht="12.75">
      <c r="A61" s="35">
        <f>ученики!A65</f>
      </c>
      <c r="B61" s="35">
        <f>ученики!H65</f>
      </c>
      <c r="C61" s="35">
        <f ca="1">IF(ученики!D65&lt;&gt;"",RAND(),"")</f>
      </c>
      <c r="E61" s="35">
        <f t="shared" si="1"/>
      </c>
      <c r="F61" s="35">
        <f>IF(A61&lt;&gt;"",IF(OR(ученики!$J$3=0,E61&lt;=ученики!$J$3*аудитории!$G$5),IF(F60+1&lt;=аудитории!$G$5,F60+1,1),IF(F60+1&lt;=аудитории!$G$5-1,F60+1,1)),"")</f>
      </c>
      <c r="G61" s="35">
        <f t="shared" si="0"/>
      </c>
      <c r="H61" s="35">
        <f>IF(A61&lt;&gt;"",IF(F61-F60=1,H60,H60+1),"")</f>
      </c>
    </row>
    <row r="62" spans="1:8" ht="12.75">
      <c r="A62" s="35">
        <f>ученики!A71</f>
      </c>
      <c r="B62" s="35">
        <f>ученики!H71</f>
      </c>
      <c r="C62" s="35">
        <f ca="1">IF(ученики!D71&lt;&gt;"",RAND(),"")</f>
      </c>
      <c r="E62" s="35">
        <f t="shared" si="1"/>
      </c>
      <c r="F62" s="35">
        <f>IF(A62&lt;&gt;"",IF(OR(ученики!$J$3=0,E62&lt;=ученики!$J$3*аудитории!$G$5),IF(F61+1&lt;=аудитории!$G$5,F61+1,1),IF(F61+1&lt;=аудитории!$G$5-1,F61+1,1)),"")</f>
      </c>
      <c r="G62" s="35">
        <f t="shared" si="0"/>
      </c>
      <c r="H62" s="35">
        <f aca="true" t="shared" si="3" ref="H62:H125">IF(A62&lt;&gt;"",IF(F62-F61=1,H61,H61+1),"")</f>
      </c>
    </row>
    <row r="63" spans="1:8" ht="12.75">
      <c r="A63" s="35">
        <f>ученики!A74</f>
      </c>
      <c r="B63" s="35">
        <f>ученики!H74</f>
      </c>
      <c r="C63" s="35">
        <f ca="1">IF(ученики!D74&lt;&gt;"",RAND(),"")</f>
      </c>
      <c r="E63" s="35">
        <f t="shared" si="1"/>
      </c>
      <c r="F63" s="35">
        <f>IF(A63&lt;&gt;"",IF(OR(ученики!$J$3=0,E63&lt;=ученики!$J$3*аудитории!$G$5),IF(F62+1&lt;=аудитории!$G$5,F62+1,1),IF(F62+1&lt;=аудитории!$G$5-1,F62+1,1)),"")</f>
      </c>
      <c r="G63" s="35">
        <f t="shared" si="0"/>
      </c>
      <c r="H63" s="35">
        <f t="shared" si="3"/>
      </c>
    </row>
    <row r="64" spans="1:8" ht="12.75">
      <c r="A64" s="35">
        <f>ученики!A61</f>
      </c>
      <c r="B64" s="35">
        <f>ученики!H61</f>
      </c>
      <c r="C64" s="35">
        <f ca="1">IF(ученики!D61&lt;&gt;"",RAND(),"")</f>
      </c>
      <c r="E64" s="35">
        <f t="shared" si="1"/>
      </c>
      <c r="F64" s="35">
        <f>IF(A64&lt;&gt;"",IF(OR(ученики!$J$3=0,E64&lt;=ученики!$J$3*аудитории!$G$5),IF(F63+1&lt;=аудитории!$G$5,F63+1,1),IF(F63+1&lt;=аудитории!$G$5-1,F63+1,1)),"")</f>
      </c>
      <c r="G64" s="35">
        <f t="shared" si="0"/>
      </c>
      <c r="H64" s="35">
        <f t="shared" si="3"/>
      </c>
    </row>
    <row r="65" spans="1:8" ht="12.75">
      <c r="A65" s="35">
        <f>ученики!A82</f>
      </c>
      <c r="B65" s="35">
        <f>ученики!H82</f>
      </c>
      <c r="C65" s="35">
        <f ca="1">IF(ученики!D82&lt;&gt;"",RAND(),"")</f>
      </c>
      <c r="E65" s="35">
        <f t="shared" si="1"/>
      </c>
      <c r="F65" s="35">
        <f>IF(A65&lt;&gt;"",IF(OR(ученики!$J$3=0,E65&lt;=ученики!$J$3*аудитории!$G$5),IF(F64+1&lt;=аудитории!$G$5,F64+1,1),IF(F64+1&lt;=аудитории!$G$5-1,F64+1,1)),"")</f>
      </c>
      <c r="G65" s="35">
        <f t="shared" si="0"/>
      </c>
      <c r="H65" s="35">
        <f t="shared" si="3"/>
      </c>
    </row>
    <row r="66" spans="1:8" ht="12.75">
      <c r="A66" s="35">
        <f>ученики!A63</f>
      </c>
      <c r="B66" s="35">
        <f>ученики!H63</f>
      </c>
      <c r="C66" s="35">
        <f ca="1">IF(ученики!D63&lt;&gt;"",RAND(),"")</f>
      </c>
      <c r="E66" s="35">
        <f t="shared" si="1"/>
      </c>
      <c r="F66" s="35">
        <f>IF(A66&lt;&gt;"",IF(OR(ученики!$J$3=0,E66&lt;=ученики!$J$3*аудитории!$G$5),IF(F65+1&lt;=аудитории!$G$5,F65+1,1),IF(F65+1&lt;=аудитории!$G$5-1,F65+1,1)),"")</f>
      </c>
      <c r="G66" s="35">
        <f t="shared" si="0"/>
      </c>
      <c r="H66" s="35">
        <f t="shared" si="3"/>
      </c>
    </row>
    <row r="67" spans="1:8" ht="12.75">
      <c r="A67" s="35">
        <f>ученики!A80</f>
      </c>
      <c r="B67" s="35">
        <f>ученики!H80</f>
      </c>
      <c r="C67" s="35">
        <f ca="1">IF(ученики!D80&lt;&gt;"",RAND(),"")</f>
      </c>
      <c r="E67" s="35">
        <f t="shared" si="1"/>
      </c>
      <c r="F67" s="35">
        <f>IF(A67&lt;&gt;"",IF(OR(ученики!$J$3=0,E67&lt;=ученики!$J$3*аудитории!$G$5),IF(F66+1&lt;=аудитории!$G$5,F66+1,1),IF(F66+1&lt;=аудитории!$G$5-1,F66+1,1)),"")</f>
      </c>
      <c r="G67" s="35">
        <f aca="true" t="shared" si="4" ref="G67:G130">IF(A67&lt;&gt;"",INDEX($K$2:$L$16,H67,2),"")</f>
      </c>
      <c r="H67" s="35">
        <f t="shared" si="3"/>
      </c>
    </row>
    <row r="68" spans="1:8" ht="12.75">
      <c r="A68" s="35">
        <f>ученики!A68</f>
      </c>
      <c r="B68" s="35">
        <f>ученики!H68</f>
      </c>
      <c r="C68" s="35">
        <f ca="1">IF(ученики!D68&lt;&gt;"",RAND(),"")</f>
      </c>
      <c r="E68" s="35">
        <f aca="true" t="shared" si="5" ref="E68:E131">IF(A68&lt;&gt;"",E67+1,"")</f>
      </c>
      <c r="F68" s="35">
        <f>IF(A68&lt;&gt;"",IF(OR(ученики!$J$3=0,E68&lt;=ученики!$J$3*аудитории!$G$5),IF(F67+1&lt;=аудитории!$G$5,F67+1,1),IF(F67+1&lt;=аудитории!$G$5-1,F67+1,1)),"")</f>
      </c>
      <c r="G68" s="35">
        <f t="shared" si="4"/>
      </c>
      <c r="H68" s="35">
        <f t="shared" si="3"/>
      </c>
    </row>
    <row r="69" spans="1:8" ht="12.75">
      <c r="A69" s="35">
        <f>ученики!A69</f>
      </c>
      <c r="B69" s="35">
        <f>ученики!H69</f>
      </c>
      <c r="C69" s="35">
        <f ca="1">IF(ученики!D69&lt;&gt;"",RAND(),"")</f>
      </c>
      <c r="E69" s="35">
        <f t="shared" si="5"/>
      </c>
      <c r="F69" s="35">
        <f>IF(A69&lt;&gt;"",IF(OR(ученики!$J$3=0,E69&lt;=ученики!$J$3*аудитории!$G$5),IF(F68+1&lt;=аудитории!$G$5,F68+1,1),IF(F68+1&lt;=аудитории!$G$5-1,F68+1,1)),"")</f>
      </c>
      <c r="G69" s="35">
        <f t="shared" si="4"/>
      </c>
      <c r="H69" s="35">
        <f t="shared" si="3"/>
      </c>
    </row>
    <row r="70" spans="1:8" ht="12.75">
      <c r="A70" s="35">
        <f>ученики!A64</f>
      </c>
      <c r="B70" s="35">
        <f>ученики!H64</f>
      </c>
      <c r="C70" s="35">
        <f ca="1">IF(ученики!D64&lt;&gt;"",RAND(),"")</f>
      </c>
      <c r="E70" s="35">
        <f t="shared" si="5"/>
      </c>
      <c r="F70" s="35">
        <f>IF(A70&lt;&gt;"",IF(OR(ученики!$J$3=0,E70&lt;=ученики!$J$3*аудитории!$G$5),IF(F69+1&lt;=аудитории!$G$5,F69+1,1),IF(F69+1&lt;=аудитории!$G$5-1,F69+1,1)),"")</f>
      </c>
      <c r="G70" s="35">
        <f t="shared" si="4"/>
      </c>
      <c r="H70" s="35">
        <f t="shared" si="3"/>
      </c>
    </row>
    <row r="71" spans="1:8" ht="12.75">
      <c r="A71" s="35">
        <f>ученики!A73</f>
      </c>
      <c r="B71" s="35">
        <f>ученики!H73</f>
      </c>
      <c r="C71" s="35">
        <f ca="1">IF(ученики!D73&lt;&gt;"",RAND(),"")</f>
      </c>
      <c r="E71" s="35">
        <f t="shared" si="5"/>
      </c>
      <c r="F71" s="35">
        <f>IF(A71&lt;&gt;"",IF(OR(ученики!$J$3=0,E71&lt;=ученики!$J$3*аудитории!$G$5),IF(F70+1&lt;=аудитории!$G$5,F70+1,1),IF(F70+1&lt;=аудитории!$G$5-1,F70+1,1)),"")</f>
      </c>
      <c r="G71" s="35">
        <f t="shared" si="4"/>
      </c>
      <c r="H71" s="35">
        <f t="shared" si="3"/>
      </c>
    </row>
    <row r="72" spans="1:8" ht="12.75">
      <c r="A72" s="35">
        <f>ученики!A78</f>
      </c>
      <c r="B72" s="35">
        <f>ученики!H78</f>
      </c>
      <c r="C72" s="35">
        <f ca="1">IF(ученики!D78&lt;&gt;"",RAND(),"")</f>
      </c>
      <c r="E72" s="35">
        <f t="shared" si="5"/>
      </c>
      <c r="F72" s="35">
        <f>IF(A72&lt;&gt;"",IF(OR(ученики!$J$3=0,E72&lt;=ученики!$J$3*аудитории!$G$5),IF(F71+1&lt;=аудитории!$G$5,F71+1,1),IF(F71+1&lt;=аудитории!$G$5-1,F71+1,1)),"")</f>
      </c>
      <c r="G72" s="35">
        <f t="shared" si="4"/>
      </c>
      <c r="H72" s="35">
        <f t="shared" si="3"/>
      </c>
    </row>
    <row r="73" spans="1:8" ht="12.75">
      <c r="A73" s="35">
        <f>ученики!A66</f>
      </c>
      <c r="B73" s="35">
        <f>ученики!H66</f>
      </c>
      <c r="C73" s="35">
        <f ca="1">IF(ученики!D66&lt;&gt;"",RAND(),"")</f>
      </c>
      <c r="E73" s="35">
        <f t="shared" si="5"/>
      </c>
      <c r="F73" s="35">
        <f>IF(A73&lt;&gt;"",IF(OR(ученики!$J$3=0,E73&lt;=ученики!$J$3*аудитории!$G$5),IF(F72+1&lt;=аудитории!$G$5,F72+1,1),IF(F72+1&lt;=аудитории!$G$5-1,F72+1,1)),"")</f>
      </c>
      <c r="G73" s="35">
        <f t="shared" si="4"/>
      </c>
      <c r="H73" s="35">
        <f t="shared" si="3"/>
      </c>
    </row>
    <row r="74" spans="1:8" ht="12.75">
      <c r="A74" s="35">
        <f>ученики!A75</f>
      </c>
      <c r="B74" s="35">
        <f>ученики!H75</f>
      </c>
      <c r="C74" s="35">
        <f ca="1">IF(ученики!D75&lt;&gt;"",RAND(),"")</f>
      </c>
      <c r="E74" s="35">
        <f t="shared" si="5"/>
      </c>
      <c r="F74" s="35">
        <f>IF(A74&lt;&gt;"",IF(OR(ученики!$J$3=0,E74&lt;=ученики!$J$3*аудитории!$G$5),IF(F73+1&lt;=аудитории!$G$5,F73+1,1),IF(F73+1&lt;=аудитории!$G$5-1,F73+1,1)),"")</f>
      </c>
      <c r="G74" s="35">
        <f t="shared" si="4"/>
      </c>
      <c r="H74" s="35">
        <f t="shared" si="3"/>
      </c>
    </row>
    <row r="75" spans="1:8" ht="12.75">
      <c r="A75" s="35">
        <f>ученики!A76</f>
      </c>
      <c r="B75" s="35">
        <f>ученики!H76</f>
      </c>
      <c r="C75" s="35">
        <f ca="1">IF(ученики!D76&lt;&gt;"",RAND(),"")</f>
      </c>
      <c r="E75" s="35">
        <f t="shared" si="5"/>
      </c>
      <c r="F75" s="35">
        <f>IF(A75&lt;&gt;"",IF(OR(ученики!$J$3=0,E75&lt;=ученики!$J$3*аудитории!$G$5),IF(F74+1&lt;=аудитории!$G$5,F74+1,1),IF(F74+1&lt;=аудитории!$G$5-1,F74+1,1)),"")</f>
      </c>
      <c r="G75" s="35">
        <f t="shared" si="4"/>
      </c>
      <c r="H75" s="35">
        <f t="shared" si="3"/>
      </c>
    </row>
    <row r="76" spans="1:8" ht="12.75">
      <c r="A76" s="35">
        <f>ученики!A62</f>
      </c>
      <c r="B76" s="35">
        <f>ученики!H62</f>
      </c>
      <c r="C76" s="35">
        <f ca="1">IF(ученики!D62&lt;&gt;"",RAND(),"")</f>
      </c>
      <c r="E76" s="35">
        <f t="shared" si="5"/>
      </c>
      <c r="F76" s="35">
        <f>IF(A76&lt;&gt;"",IF(OR(ученики!$J$3=0,E76&lt;=ученики!$J$3*аудитории!$G$5),IF(F75+1&lt;=аудитории!$G$5,F75+1,1),IF(F75+1&lt;=аудитории!$G$5-1,F75+1,1)),"")</f>
      </c>
      <c r="G76" s="35">
        <f t="shared" si="4"/>
      </c>
      <c r="H76" s="35">
        <f t="shared" si="3"/>
      </c>
    </row>
    <row r="77" spans="1:8" ht="12.75">
      <c r="A77" s="35">
        <f>ученики!A81</f>
      </c>
      <c r="B77" s="35">
        <f>ученики!H81</f>
      </c>
      <c r="C77" s="35">
        <f ca="1">IF(ученики!D81&lt;&gt;"",RAND(),"")</f>
      </c>
      <c r="E77" s="35">
        <f t="shared" si="5"/>
      </c>
      <c r="F77" s="35">
        <f>IF(A77&lt;&gt;"",IF(OR(ученики!$J$3=0,E77&lt;=ученики!$J$3*аудитории!$G$5),IF(F76+1&lt;=аудитории!$G$5,F76+1,1),IF(F76+1&lt;=аудитории!$G$5-1,F76+1,1)),"")</f>
      </c>
      <c r="G77" s="35">
        <f t="shared" si="4"/>
      </c>
      <c r="H77" s="35">
        <f t="shared" si="3"/>
      </c>
    </row>
    <row r="78" spans="1:8" ht="12.75">
      <c r="A78" s="35">
        <f>ученики!A72</f>
      </c>
      <c r="B78" s="35">
        <f>ученики!H72</f>
      </c>
      <c r="C78" s="35">
        <f ca="1">IF(ученики!D72&lt;&gt;"",RAND(),"")</f>
      </c>
      <c r="E78" s="35">
        <f t="shared" si="5"/>
      </c>
      <c r="F78" s="35">
        <f>IF(A78&lt;&gt;"",IF(OR(ученики!$J$3=0,E78&lt;=ученики!$J$3*аудитории!$G$5),IF(F77+1&lt;=аудитории!$G$5,F77+1,1),IF(F77+1&lt;=аудитории!$G$5-1,F77+1,1)),"")</f>
      </c>
      <c r="G78" s="35">
        <f t="shared" si="4"/>
      </c>
      <c r="H78" s="35">
        <f t="shared" si="3"/>
      </c>
    </row>
    <row r="79" spans="1:8" ht="12.75">
      <c r="A79" s="35">
        <f>ученики!A70</f>
      </c>
      <c r="B79" s="35">
        <f>ученики!H70</f>
      </c>
      <c r="C79" s="35">
        <f ca="1">IF(ученики!D70&lt;&gt;"",RAND(),"")</f>
      </c>
      <c r="E79" s="35">
        <f t="shared" si="5"/>
      </c>
      <c r="F79" s="35">
        <f>IF(A79&lt;&gt;"",IF(OR(ученики!$J$3=0,E79&lt;=ученики!$J$3*аудитории!$G$5),IF(F78+1&lt;=аудитории!$G$5,F78+1,1),IF(F78+1&lt;=аудитории!$G$5-1,F78+1,1)),"")</f>
      </c>
      <c r="G79" s="35">
        <f t="shared" si="4"/>
      </c>
      <c r="H79" s="35">
        <f t="shared" si="3"/>
      </c>
    </row>
    <row r="80" spans="1:8" ht="12.75">
      <c r="A80" s="35">
        <f>ученики!A67</f>
      </c>
      <c r="B80" s="35">
        <f>ученики!H67</f>
      </c>
      <c r="C80" s="35">
        <f ca="1">IF(ученики!D67&lt;&gt;"",RAND(),"")</f>
      </c>
      <c r="E80" s="35">
        <f t="shared" si="5"/>
      </c>
      <c r="F80" s="35">
        <f>IF(A80&lt;&gt;"",IF(OR(ученики!$J$3=0,E80&lt;=ученики!$J$3*аудитории!$G$5),IF(F79+1&lt;=аудитории!$G$5,F79+1,1),IF(F79+1&lt;=аудитории!$G$5-1,F79+1,1)),"")</f>
      </c>
      <c r="G80" s="35">
        <f t="shared" si="4"/>
      </c>
      <c r="H80" s="35">
        <f t="shared" si="3"/>
      </c>
    </row>
    <row r="81" spans="1:8" ht="12.75">
      <c r="A81" s="35">
        <f>ученики!A79</f>
      </c>
      <c r="B81" s="35">
        <f>ученики!H79</f>
      </c>
      <c r="C81" s="35">
        <f ca="1">IF(ученики!D79&lt;&gt;"",RAND(),"")</f>
      </c>
      <c r="E81" s="35">
        <f t="shared" si="5"/>
      </c>
      <c r="F81" s="35">
        <f>IF(A81&lt;&gt;"",IF(OR(ученики!$J$3=0,E81&lt;=ученики!$J$3*аудитории!$G$5),IF(F80+1&lt;=аудитории!$G$5,F80+1,1),IF(F80+1&lt;=аудитории!$G$5-1,F80+1,1)),"")</f>
      </c>
      <c r="G81" s="35">
        <f t="shared" si="4"/>
      </c>
      <c r="H81" s="35">
        <f t="shared" si="3"/>
      </c>
    </row>
    <row r="82" spans="1:8" ht="12.75">
      <c r="A82" s="35">
        <f>ученики!A83</f>
      </c>
      <c r="B82" s="35">
        <f>ученики!H83</f>
      </c>
      <c r="C82" s="35">
        <f ca="1">IF(ученики!D83&lt;&gt;"",RAND(),"")</f>
      </c>
      <c r="E82" s="35">
        <f t="shared" si="5"/>
      </c>
      <c r="F82" s="35">
        <f>IF(A82&lt;&gt;"",IF(OR(ученики!$J$3=0,E82&lt;=ученики!$J$3*аудитории!$G$5),IF(F81+1&lt;=аудитории!$G$5,F81+1,1),IF(F81+1&lt;=аудитории!$G$5-1,F81+1,1)),"")</f>
      </c>
      <c r="G82" s="35">
        <f t="shared" si="4"/>
      </c>
      <c r="H82" s="35">
        <f t="shared" si="3"/>
      </c>
    </row>
    <row r="83" spans="1:8" ht="12.75">
      <c r="A83" s="35">
        <f>ученики!A84</f>
      </c>
      <c r="B83" s="35">
        <f>ученики!H84</f>
      </c>
      <c r="C83" s="35">
        <f ca="1">IF(ученики!D84&lt;&gt;"",RAND(),"")</f>
      </c>
      <c r="E83" s="35">
        <f t="shared" si="5"/>
      </c>
      <c r="F83" s="35">
        <f>IF(A83&lt;&gt;"",IF(OR(ученики!$J$3=0,E83&lt;=ученики!$J$3*аудитории!$G$5),IF(F82+1&lt;=аудитории!$G$5,F82+1,1),IF(F82+1&lt;=аудитории!$G$5-1,F82+1,1)),"")</f>
      </c>
      <c r="G83" s="35">
        <f t="shared" si="4"/>
      </c>
      <c r="H83" s="35">
        <f t="shared" si="3"/>
      </c>
    </row>
    <row r="84" spans="1:8" ht="12.75">
      <c r="A84" s="35">
        <f>ученики!A107</f>
      </c>
      <c r="B84" s="35">
        <f>ученики!H107</f>
      </c>
      <c r="C84" s="35">
        <f ca="1">IF(ученики!D107&lt;&gt;"",RAND(),"")</f>
      </c>
      <c r="E84" s="35">
        <f t="shared" si="5"/>
      </c>
      <c r="F84" s="35">
        <f>IF(A84&lt;&gt;"",IF(OR(ученики!$J$3=0,E84&lt;=ученики!$J$3*аудитории!$G$5),IF(F83+1&lt;=аудитории!$G$5,F83+1,1),IF(F83+1&lt;=аудитории!$G$5-1,F83+1,1)),"")</f>
      </c>
      <c r="G84" s="35">
        <f t="shared" si="4"/>
      </c>
      <c r="H84" s="35">
        <f t="shared" si="3"/>
      </c>
    </row>
    <row r="85" spans="1:8" ht="12.75">
      <c r="A85" s="35">
        <f>ученики!A109</f>
      </c>
      <c r="B85" s="35">
        <f>ученики!H109</f>
      </c>
      <c r="C85" s="35">
        <f ca="1">IF(ученики!D109&lt;&gt;"",RAND(),"")</f>
      </c>
      <c r="E85" s="35">
        <f t="shared" si="5"/>
      </c>
      <c r="F85" s="35">
        <f>IF(A85&lt;&gt;"",IF(OR(ученики!$J$3=0,E85&lt;=ученики!$J$3*аудитории!$G$5),IF(F84+1&lt;=аудитории!$G$5,F84+1,1),IF(F84+1&lt;=аудитории!$G$5-1,F84+1,1)),"")</f>
      </c>
      <c r="G85" s="35">
        <f t="shared" si="4"/>
      </c>
      <c r="H85" s="35">
        <f t="shared" si="3"/>
      </c>
    </row>
    <row r="86" spans="1:8" ht="12.75">
      <c r="A86" s="35">
        <f>ученики!A108</f>
      </c>
      <c r="B86" s="35">
        <f>ученики!H108</f>
      </c>
      <c r="C86" s="35">
        <f ca="1">IF(ученики!D108&lt;&gt;"",RAND(),"")</f>
      </c>
      <c r="E86" s="35">
        <f t="shared" si="5"/>
      </c>
      <c r="F86" s="35">
        <f>IF(A86&lt;&gt;"",IF(OR(ученики!$J$3=0,E86&lt;=ученики!$J$3*аудитории!$G$5),IF(F85+1&lt;=аудитории!$G$5,F85+1,1),IF(F85+1&lt;=аудитории!$G$5-1,F85+1,1)),"")</f>
      </c>
      <c r="G86" s="35">
        <f t="shared" si="4"/>
      </c>
      <c r="H86" s="35">
        <f t="shared" si="3"/>
      </c>
    </row>
    <row r="87" spans="1:8" ht="12.75">
      <c r="A87" s="35">
        <f>ученики!A93</f>
      </c>
      <c r="B87" s="35">
        <f>ученики!H93</f>
      </c>
      <c r="C87" s="35">
        <f ca="1">IF(ученики!D93&lt;&gt;"",RAND(),"")</f>
      </c>
      <c r="E87" s="35">
        <f t="shared" si="5"/>
      </c>
      <c r="F87" s="35">
        <f>IF(A87&lt;&gt;"",IF(OR(ученики!$J$3=0,E87&lt;=ученики!$J$3*аудитории!$G$5),IF(F86+1&lt;=аудитории!$G$5,F86+1,1),IF(F86+1&lt;=аудитории!$G$5-1,F86+1,1)),"")</f>
      </c>
      <c r="G87" s="35">
        <f t="shared" si="4"/>
      </c>
      <c r="H87" s="35">
        <f t="shared" si="3"/>
      </c>
    </row>
    <row r="88" spans="1:8" ht="12.75">
      <c r="A88" s="35">
        <f>ученики!A88</f>
      </c>
      <c r="B88" s="35">
        <f>ученики!H88</f>
      </c>
      <c r="C88" s="35">
        <f ca="1">IF(ученики!D88&lt;&gt;"",RAND(),"")</f>
      </c>
      <c r="E88" s="35">
        <f t="shared" si="5"/>
      </c>
      <c r="F88" s="35">
        <f>IF(A88&lt;&gt;"",IF(OR(ученики!$J$3=0,E88&lt;=ученики!$J$3*аудитории!$G$5),IF(F87+1&lt;=аудитории!$G$5,F87+1,1),IF(F87+1&lt;=аудитории!$G$5-1,F87+1,1)),"")</f>
      </c>
      <c r="G88" s="35">
        <f t="shared" si="4"/>
      </c>
      <c r="H88" s="35">
        <f t="shared" si="3"/>
      </c>
    </row>
    <row r="89" spans="1:8" ht="12.75">
      <c r="A89" s="35">
        <f>ученики!A111</f>
      </c>
      <c r="B89" s="35">
        <f>ученики!H111</f>
      </c>
      <c r="C89" s="35">
        <f ca="1">IF(ученики!D111&lt;&gt;"",RAND(),"")</f>
      </c>
      <c r="E89" s="35">
        <f t="shared" si="5"/>
      </c>
      <c r="F89" s="35">
        <f>IF(A89&lt;&gt;"",IF(OR(ученики!$J$3=0,E89&lt;=ученики!$J$3*аудитории!$G$5),IF(F88+1&lt;=аудитории!$G$5,F88+1,1),IF(F88+1&lt;=аудитории!$G$5-1,F88+1,1)),"")</f>
      </c>
      <c r="G89" s="35">
        <f t="shared" si="4"/>
      </c>
      <c r="H89" s="35">
        <f t="shared" si="3"/>
      </c>
    </row>
    <row r="90" spans="1:8" ht="12.75">
      <c r="A90" s="35">
        <f>ученики!A95</f>
      </c>
      <c r="B90" s="35">
        <f>ученики!H95</f>
      </c>
      <c r="C90" s="35">
        <f ca="1">IF(ученики!D95&lt;&gt;"",RAND(),"")</f>
      </c>
      <c r="E90" s="35">
        <f t="shared" si="5"/>
      </c>
      <c r="F90" s="35">
        <f>IF(A90&lt;&gt;"",IF(OR(ученики!$J$3=0,E90&lt;=ученики!$J$3*аудитории!$G$5),IF(F89+1&lt;=аудитории!$G$5,F89+1,1),IF(F89+1&lt;=аудитории!$G$5-1,F89+1,1)),"")</f>
      </c>
      <c r="G90" s="35">
        <f t="shared" si="4"/>
      </c>
      <c r="H90" s="35">
        <f t="shared" si="3"/>
      </c>
    </row>
    <row r="91" spans="1:8" ht="12.75">
      <c r="A91" s="35">
        <f>ученики!A94</f>
      </c>
      <c r="B91" s="35">
        <f>ученики!H94</f>
      </c>
      <c r="C91" s="35">
        <f ca="1">IF(ученики!D94&lt;&gt;"",RAND(),"")</f>
      </c>
      <c r="E91" s="35">
        <f t="shared" si="5"/>
      </c>
      <c r="F91" s="35">
        <f>IF(A91&lt;&gt;"",IF(OR(ученики!$J$3=0,E91&lt;=ученики!$J$3*аудитории!$G$5),IF(F90+1&lt;=аудитории!$G$5,F90+1,1),IF(F90+1&lt;=аудитории!$G$5-1,F90+1,1)),"")</f>
      </c>
      <c r="G91" s="35">
        <f t="shared" si="4"/>
      </c>
      <c r="H91" s="35">
        <f t="shared" si="3"/>
      </c>
    </row>
    <row r="92" spans="1:8" ht="12.75">
      <c r="A92" s="35">
        <f>ученики!A96</f>
      </c>
      <c r="B92" s="35">
        <f>ученики!H96</f>
      </c>
      <c r="C92" s="35">
        <f ca="1">IF(ученики!D96&lt;&gt;"",RAND(),"")</f>
      </c>
      <c r="E92" s="35">
        <f t="shared" si="5"/>
      </c>
      <c r="F92" s="35">
        <f>IF(A92&lt;&gt;"",IF(OR(ученики!$J$3=0,E92&lt;=ученики!$J$3*аудитории!$G$5),IF(F91+1&lt;=аудитории!$G$5,F91+1,1),IF(F91+1&lt;=аудитории!$G$5-1,F91+1,1)),"")</f>
      </c>
      <c r="G92" s="35">
        <f t="shared" si="4"/>
      </c>
      <c r="H92" s="35">
        <f t="shared" si="3"/>
      </c>
    </row>
    <row r="93" spans="1:8" ht="12.75">
      <c r="A93" s="35">
        <f>ученики!A100</f>
      </c>
      <c r="B93" s="35">
        <f>ученики!H100</f>
      </c>
      <c r="C93" s="35">
        <f ca="1">IF(ученики!D100&lt;&gt;"",RAND(),"")</f>
      </c>
      <c r="E93" s="35">
        <f t="shared" si="5"/>
      </c>
      <c r="F93" s="35">
        <f>IF(A93&lt;&gt;"",IF(OR(ученики!$J$3=0,E93&lt;=ученики!$J$3*аудитории!$G$5),IF(F92+1&lt;=аудитории!$G$5,F92+1,1),IF(F92+1&lt;=аудитории!$G$5-1,F92+1,1)),"")</f>
      </c>
      <c r="G93" s="35">
        <f t="shared" si="4"/>
      </c>
      <c r="H93" s="35">
        <f t="shared" si="3"/>
      </c>
    </row>
    <row r="94" spans="1:8" ht="12.75">
      <c r="A94" s="35">
        <f>ученики!A86</f>
      </c>
      <c r="B94" s="35">
        <f>ученики!H86</f>
      </c>
      <c r="C94" s="35">
        <f ca="1">IF(ученики!D86&lt;&gt;"",RAND(),"")</f>
      </c>
      <c r="E94" s="35">
        <f t="shared" si="5"/>
      </c>
      <c r="F94" s="35">
        <f>IF(A94&lt;&gt;"",IF(OR(ученики!$J$3=0,E94&lt;=ученики!$J$3*аудитории!$G$5),IF(F93+1&lt;=аудитории!$G$5,F93+1,1),IF(F93+1&lt;=аудитории!$G$5-1,F93+1,1)),"")</f>
      </c>
      <c r="G94" s="35">
        <f t="shared" si="4"/>
      </c>
      <c r="H94" s="35">
        <f t="shared" si="3"/>
      </c>
    </row>
    <row r="95" spans="1:8" ht="12.75">
      <c r="A95" s="35">
        <f>ученики!A106</f>
      </c>
      <c r="B95" s="35">
        <f>ученики!H106</f>
      </c>
      <c r="C95" s="35">
        <f ca="1">IF(ученики!D106&lt;&gt;"",RAND(),"")</f>
      </c>
      <c r="E95" s="35">
        <f t="shared" si="5"/>
      </c>
      <c r="F95" s="35">
        <f>IF(A95&lt;&gt;"",IF(OR(ученики!$J$3=0,E95&lt;=ученики!$J$3*аудитории!$G$5),IF(F94+1&lt;=аудитории!$G$5,F94+1,1),IF(F94+1&lt;=аудитории!$G$5-1,F94+1,1)),"")</f>
      </c>
      <c r="G95" s="35">
        <f t="shared" si="4"/>
      </c>
      <c r="H95" s="35">
        <f t="shared" si="3"/>
      </c>
    </row>
    <row r="96" spans="1:8" ht="12.75">
      <c r="A96" s="35">
        <f>ученики!A90</f>
      </c>
      <c r="B96" s="35">
        <f>ученики!H90</f>
      </c>
      <c r="C96" s="35">
        <f ca="1">IF(ученики!D90&lt;&gt;"",RAND(),"")</f>
      </c>
      <c r="E96" s="35">
        <f t="shared" si="5"/>
      </c>
      <c r="F96" s="35">
        <f>IF(A96&lt;&gt;"",IF(OR(ученики!$J$3=0,E96&lt;=ученики!$J$3*аудитории!$G$5),IF(F95+1&lt;=аудитории!$G$5,F95+1,1),IF(F95+1&lt;=аудитории!$G$5-1,F95+1,1)),"")</f>
      </c>
      <c r="G96" s="35">
        <f t="shared" si="4"/>
      </c>
      <c r="H96" s="35">
        <f t="shared" si="3"/>
      </c>
    </row>
    <row r="97" spans="1:8" ht="12.75">
      <c r="A97" s="35">
        <f>ученики!A92</f>
      </c>
      <c r="B97" s="35">
        <f>ученики!H92</f>
      </c>
      <c r="C97" s="35">
        <f ca="1">IF(ученики!D92&lt;&gt;"",RAND(),"")</f>
      </c>
      <c r="E97" s="35">
        <f t="shared" si="5"/>
      </c>
      <c r="F97" s="35">
        <f>IF(A97&lt;&gt;"",IF(OR(ученики!$J$3=0,E97&lt;=ученики!$J$3*аудитории!$G$5),IF(F96+1&lt;=аудитории!$G$5,F96+1,1),IF(F96+1&lt;=аудитории!$G$5-1,F96+1,1)),"")</f>
      </c>
      <c r="G97" s="35">
        <f t="shared" si="4"/>
      </c>
      <c r="H97" s="35">
        <f t="shared" si="3"/>
      </c>
    </row>
    <row r="98" spans="1:8" ht="12.75">
      <c r="A98" s="35">
        <f>ученики!A98</f>
      </c>
      <c r="B98" s="35">
        <f>ученики!H98</f>
      </c>
      <c r="C98" s="35">
        <f ca="1">IF(ученики!D98&lt;&gt;"",RAND(),"")</f>
      </c>
      <c r="E98" s="35">
        <f t="shared" si="5"/>
      </c>
      <c r="F98" s="35">
        <f>IF(A98&lt;&gt;"",IF(OR(ученики!$J$3=0,E98&lt;=ученики!$J$3*аудитории!$G$5),IF(F97+1&lt;=аудитории!$G$5,F97+1,1),IF(F97+1&lt;=аудитории!$G$5-1,F97+1,1)),"")</f>
      </c>
      <c r="G98" s="35">
        <f t="shared" si="4"/>
      </c>
      <c r="H98" s="35">
        <f t="shared" si="3"/>
      </c>
    </row>
    <row r="99" spans="1:8" ht="12.75">
      <c r="A99" s="35">
        <f>ученики!A99</f>
      </c>
      <c r="B99" s="35">
        <f>ученики!H99</f>
      </c>
      <c r="C99" s="35">
        <f ca="1">IF(ученики!D99&lt;&gt;"",RAND(),"")</f>
      </c>
      <c r="E99" s="35">
        <f t="shared" si="5"/>
      </c>
      <c r="F99" s="35">
        <f>IF(A99&lt;&gt;"",IF(OR(ученики!$J$3=0,E99&lt;=ученики!$J$3*аудитории!$G$5),IF(F98+1&lt;=аудитории!$G$5,F98+1,1),IF(F98+1&lt;=аудитории!$G$5-1,F98+1,1)),"")</f>
      </c>
      <c r="G99" s="35">
        <f t="shared" si="4"/>
      </c>
      <c r="H99" s="35">
        <f t="shared" si="3"/>
      </c>
    </row>
    <row r="100" spans="1:8" ht="12.75">
      <c r="A100" s="35">
        <f>ученики!A97</f>
      </c>
      <c r="B100" s="35">
        <f>ученики!H97</f>
      </c>
      <c r="C100" s="35">
        <f ca="1">IF(ученики!D97&lt;&gt;"",RAND(),"")</f>
      </c>
      <c r="E100" s="35">
        <f t="shared" si="5"/>
      </c>
      <c r="F100" s="35">
        <f>IF(A100&lt;&gt;"",IF(OR(ученики!$J$3=0,E100&lt;=ученики!$J$3*аудитории!$G$5),IF(F99+1&lt;=аудитории!$G$5,F99+1,1),IF(F99+1&lt;=аудитории!$G$5-1,F99+1,1)),"")</f>
      </c>
      <c r="G100" s="35">
        <f t="shared" si="4"/>
      </c>
      <c r="H100" s="35">
        <f t="shared" si="3"/>
      </c>
    </row>
    <row r="101" spans="1:8" ht="12.75">
      <c r="A101" s="35">
        <f>ученики!A101</f>
      </c>
      <c r="B101" s="35">
        <f>ученики!H101</f>
      </c>
      <c r="C101" s="35">
        <f ca="1">IF(ученики!D101&lt;&gt;"",RAND(),"")</f>
      </c>
      <c r="E101" s="35">
        <f t="shared" si="5"/>
      </c>
      <c r="F101" s="35">
        <f>IF(A101&lt;&gt;"",IF(OR(ученики!$J$3=0,E101&lt;=ученики!$J$3*аудитории!$G$5),IF(F100+1&lt;=аудитории!$G$5,F100+1,1),IF(F100+1&lt;=аудитории!$G$5-1,F100+1,1)),"")</f>
      </c>
      <c r="G101" s="35">
        <f t="shared" si="4"/>
      </c>
      <c r="H101" s="35">
        <f t="shared" si="3"/>
      </c>
    </row>
    <row r="102" spans="1:8" ht="12.75">
      <c r="A102" s="35">
        <f>ученики!A105</f>
      </c>
      <c r="B102" s="35">
        <f>ученики!H105</f>
      </c>
      <c r="C102" s="35">
        <f ca="1">IF(ученики!D105&lt;&gt;"",RAND(),"")</f>
      </c>
      <c r="E102" s="35">
        <f t="shared" si="5"/>
      </c>
      <c r="F102" s="35">
        <f>IF(A102&lt;&gt;"",IF(OR(ученики!$J$3=0,E102&lt;=ученики!$J$3*аудитории!$G$5),IF(F101+1&lt;=аудитории!$G$5,F101+1,1),IF(F101+1&lt;=аудитории!$G$5-1,F101+1,1)),"")</f>
      </c>
      <c r="G102" s="35">
        <f t="shared" si="4"/>
      </c>
      <c r="H102" s="35">
        <f t="shared" si="3"/>
      </c>
    </row>
    <row r="103" spans="1:8" ht="12.75">
      <c r="A103" s="35">
        <f>ученики!A104</f>
      </c>
      <c r="B103" s="35">
        <f>ученики!H104</f>
      </c>
      <c r="C103" s="35">
        <f ca="1">IF(ученики!D104&lt;&gt;"",RAND(),"")</f>
      </c>
      <c r="E103" s="35">
        <f t="shared" si="5"/>
      </c>
      <c r="F103" s="35">
        <f>IF(A103&lt;&gt;"",IF(OR(ученики!$J$3=0,E103&lt;=ученики!$J$3*аудитории!$G$5),IF(F102+1&lt;=аудитории!$G$5,F102+1,1),IF(F102+1&lt;=аудитории!$G$5-1,F102+1,1)),"")</f>
      </c>
      <c r="G103" s="35">
        <f t="shared" si="4"/>
      </c>
      <c r="H103" s="35">
        <f t="shared" si="3"/>
      </c>
    </row>
    <row r="104" spans="1:8" ht="12.75">
      <c r="A104" s="35">
        <f>ученики!A87</f>
      </c>
      <c r="B104" s="35">
        <f>ученики!H87</f>
      </c>
      <c r="C104" s="35">
        <f ca="1">IF(ученики!D87&lt;&gt;"",RAND(),"")</f>
      </c>
      <c r="E104" s="35">
        <f t="shared" si="5"/>
      </c>
      <c r="F104" s="35">
        <f>IF(A104&lt;&gt;"",IF(OR(ученики!$J$3=0,E104&lt;=ученики!$J$3*аудитории!$G$5),IF(F103+1&lt;=аудитории!$G$5,F103+1,1),IF(F103+1&lt;=аудитории!$G$5-1,F103+1,1)),"")</f>
      </c>
      <c r="G104" s="35">
        <f t="shared" si="4"/>
      </c>
      <c r="H104" s="35">
        <f t="shared" si="3"/>
      </c>
    </row>
    <row r="105" spans="1:8" ht="12.75">
      <c r="A105" s="35">
        <f>ученики!A110</f>
      </c>
      <c r="B105" s="35">
        <f>ученики!H110</f>
      </c>
      <c r="C105" s="35">
        <f ca="1">IF(ученики!D110&lt;&gt;"",RAND(),"")</f>
      </c>
      <c r="E105" s="35">
        <f t="shared" si="5"/>
      </c>
      <c r="F105" s="35">
        <f>IF(A105&lt;&gt;"",IF(OR(ученики!$J$3=0,E105&lt;=ученики!$J$3*аудитории!$G$5),IF(F104+1&lt;=аудитории!$G$5,F104+1,1),IF(F104+1&lt;=аудитории!$G$5-1,F104+1,1)),"")</f>
      </c>
      <c r="G105" s="35">
        <f t="shared" si="4"/>
      </c>
      <c r="H105" s="35">
        <f t="shared" si="3"/>
      </c>
    </row>
    <row r="106" spans="1:8" ht="12.75">
      <c r="A106" s="35">
        <f>ученики!A85</f>
      </c>
      <c r="B106" s="35">
        <f>ученики!H85</f>
      </c>
      <c r="C106" s="35">
        <f ca="1">IF(ученики!D85&lt;&gt;"",RAND(),"")</f>
      </c>
      <c r="E106" s="35">
        <f t="shared" si="5"/>
      </c>
      <c r="F106" s="35">
        <f>IF(A106&lt;&gt;"",IF(OR(ученики!$J$3=0,E106&lt;=ученики!$J$3*аудитории!$G$5),IF(F105+1&lt;=аудитории!$G$5,F105+1,1),IF(F105+1&lt;=аудитории!$G$5-1,F105+1,1)),"")</f>
      </c>
      <c r="G106" s="35">
        <f t="shared" si="4"/>
      </c>
      <c r="H106" s="35">
        <f t="shared" si="3"/>
      </c>
    </row>
    <row r="107" spans="1:8" ht="12.75">
      <c r="A107" s="35">
        <f>ученики!A102</f>
      </c>
      <c r="B107" s="35">
        <f>ученики!H102</f>
      </c>
      <c r="C107" s="35">
        <f ca="1">IF(ученики!D102&lt;&gt;"",RAND(),"")</f>
      </c>
      <c r="E107" s="35">
        <f t="shared" si="5"/>
      </c>
      <c r="F107" s="35">
        <f>IF(A107&lt;&gt;"",IF(OR(ученики!$J$3=0,E107&lt;=ученики!$J$3*аудитории!$G$5),IF(F106+1&lt;=аудитории!$G$5,F106+1,1),IF(F106+1&lt;=аудитории!$G$5-1,F106+1,1)),"")</f>
      </c>
      <c r="G107" s="35">
        <f t="shared" si="4"/>
      </c>
      <c r="H107" s="35">
        <f t="shared" si="3"/>
      </c>
    </row>
    <row r="108" spans="1:8" ht="12.75">
      <c r="A108" s="35">
        <f>ученики!A91</f>
      </c>
      <c r="B108" s="35">
        <f>ученики!H91</f>
      </c>
      <c r="C108" s="35">
        <f ca="1">IF(ученики!D91&lt;&gt;"",RAND(),"")</f>
      </c>
      <c r="E108" s="35">
        <f t="shared" si="5"/>
      </c>
      <c r="F108" s="35">
        <f>IF(A108&lt;&gt;"",IF(OR(ученики!$J$3=0,E108&lt;=ученики!$J$3*аудитории!$G$5),IF(F107+1&lt;=аудитории!$G$5,F107+1,1),IF(F107+1&lt;=аудитории!$G$5-1,F107+1,1)),"")</f>
      </c>
      <c r="G108" s="35">
        <f t="shared" si="4"/>
      </c>
      <c r="H108" s="35">
        <f t="shared" si="3"/>
      </c>
    </row>
    <row r="109" spans="1:8" ht="12.75">
      <c r="A109" s="35">
        <f>ученики!A103</f>
      </c>
      <c r="B109" s="35">
        <f>ученики!H103</f>
      </c>
      <c r="C109" s="35">
        <f ca="1">IF(ученики!D103&lt;&gt;"",RAND(),"")</f>
      </c>
      <c r="E109" s="35">
        <f t="shared" si="5"/>
      </c>
      <c r="F109" s="35">
        <f>IF(A109&lt;&gt;"",IF(OR(ученики!$J$3=0,E109&lt;=ученики!$J$3*аудитории!$G$5),IF(F108+1&lt;=аудитории!$G$5,F108+1,1),IF(F108+1&lt;=аудитории!$G$5-1,F108+1,1)),"")</f>
      </c>
      <c r="G109" s="35">
        <f t="shared" si="4"/>
      </c>
      <c r="H109" s="35">
        <f t="shared" si="3"/>
      </c>
    </row>
    <row r="110" spans="1:8" ht="12.75">
      <c r="A110" s="35">
        <f>ученики!A89</f>
      </c>
      <c r="B110" s="35">
        <f>ученики!H89</f>
      </c>
      <c r="C110" s="35">
        <f ca="1">IF(ученики!D89&lt;&gt;"",RAND(),"")</f>
      </c>
      <c r="E110" s="35">
        <f t="shared" si="5"/>
      </c>
      <c r="F110" s="35">
        <f>IF(A110&lt;&gt;"",IF(OR(ученики!$J$3=0,E110&lt;=ученики!$J$3*аудитории!$G$5),IF(F109+1&lt;=аудитории!$G$5,F109+1,1),IF(F109+1&lt;=аудитории!$G$5-1,F109+1,1)),"")</f>
      </c>
      <c r="G110" s="35">
        <f t="shared" si="4"/>
      </c>
      <c r="H110" s="35">
        <f t="shared" si="3"/>
      </c>
    </row>
    <row r="111" spans="1:8" ht="12.75">
      <c r="A111" s="35">
        <f>ученики!A116</f>
      </c>
      <c r="B111" s="35">
        <f>ученики!H116</f>
      </c>
      <c r="C111" s="35">
        <f ca="1">IF(ученики!D116&lt;&gt;"",RAND(),"")</f>
      </c>
      <c r="E111" s="35">
        <f t="shared" si="5"/>
      </c>
      <c r="F111" s="35">
        <f>IF(A111&lt;&gt;"",IF(OR(ученики!$J$3=0,E111&lt;=ученики!$J$3*аудитории!$G$5),IF(F110+1&lt;=аудитории!$G$5,F110+1,1),IF(F110+1&lt;=аудитории!$G$5-1,F110+1,1)),"")</f>
      </c>
      <c r="G111" s="35">
        <f t="shared" si="4"/>
      </c>
      <c r="H111" s="35">
        <f t="shared" si="3"/>
      </c>
    </row>
    <row r="112" spans="1:8" ht="12.75">
      <c r="A112" s="35">
        <f>ученики!A122</f>
      </c>
      <c r="B112" s="35">
        <f>ученики!H122</f>
      </c>
      <c r="C112" s="35">
        <f ca="1">IF(ученики!D122&lt;&gt;"",RAND(),"")</f>
      </c>
      <c r="E112" s="35">
        <f t="shared" si="5"/>
      </c>
      <c r="F112" s="35">
        <f>IF(A112&lt;&gt;"",IF(OR(ученики!$J$3=0,E112&lt;=ученики!$J$3*аудитории!$G$5),IF(F111+1&lt;=аудитории!$G$5,F111+1,1),IF(F111+1&lt;=аудитории!$G$5-1,F111+1,1)),"")</f>
      </c>
      <c r="G112" s="35">
        <f t="shared" si="4"/>
      </c>
      <c r="H112" s="35">
        <f t="shared" si="3"/>
      </c>
    </row>
    <row r="113" spans="1:8" ht="12.75">
      <c r="A113" s="35">
        <f>ученики!A129</f>
      </c>
      <c r="B113" s="35">
        <f>ученики!H129</f>
      </c>
      <c r="C113" s="35">
        <f ca="1">IF(ученики!D129&lt;&gt;"",RAND(),"")</f>
      </c>
      <c r="E113" s="35">
        <f t="shared" si="5"/>
      </c>
      <c r="F113" s="35">
        <f>IF(A113&lt;&gt;"",IF(OR(ученики!$J$3=0,E113&lt;=ученики!$J$3*аудитории!$G$5),IF(F112+1&lt;=аудитории!$G$5,F112+1,1),IF(F112+1&lt;=аудитории!$G$5-1,F112+1,1)),"")</f>
      </c>
      <c r="G113" s="35">
        <f t="shared" si="4"/>
      </c>
      <c r="H113" s="35">
        <f t="shared" si="3"/>
      </c>
    </row>
    <row r="114" spans="1:8" ht="12.75">
      <c r="A114" s="35">
        <f>ученики!A130</f>
      </c>
      <c r="B114" s="35">
        <f>ученики!H130</f>
      </c>
      <c r="C114" s="35">
        <f ca="1">IF(ученики!D130&lt;&gt;"",RAND(),"")</f>
      </c>
      <c r="E114" s="35">
        <f t="shared" si="5"/>
      </c>
      <c r="F114" s="35">
        <f>IF(A114&lt;&gt;"",IF(OR(ученики!$J$3=0,E114&lt;=ученики!$J$3*аудитории!$G$5),IF(F113+1&lt;=аудитории!$G$5,F113+1,1),IF(F113+1&lt;=аудитории!$G$5-1,F113+1,1)),"")</f>
      </c>
      <c r="G114" s="35">
        <f t="shared" si="4"/>
      </c>
      <c r="H114" s="35">
        <f t="shared" si="3"/>
      </c>
    </row>
    <row r="115" spans="1:8" ht="12.75">
      <c r="A115" s="35">
        <f>ученики!A117</f>
      </c>
      <c r="B115" s="35">
        <f>ученики!H117</f>
      </c>
      <c r="C115" s="35">
        <f ca="1">IF(ученики!D117&lt;&gt;"",RAND(),"")</f>
      </c>
      <c r="E115" s="35">
        <f t="shared" si="5"/>
      </c>
      <c r="F115" s="35">
        <f>IF(A115&lt;&gt;"",IF(OR(ученики!$J$3=0,E115&lt;=ученики!$J$3*аудитории!$G$5),IF(F114+1&lt;=аудитории!$G$5,F114+1,1),IF(F114+1&lt;=аудитории!$G$5-1,F114+1,1)),"")</f>
      </c>
      <c r="G115" s="35">
        <f t="shared" si="4"/>
      </c>
      <c r="H115" s="35">
        <f t="shared" si="3"/>
      </c>
    </row>
    <row r="116" spans="1:8" ht="12.75">
      <c r="A116" s="35">
        <f>ученики!A128</f>
      </c>
      <c r="B116" s="35">
        <f>ученики!H128</f>
      </c>
      <c r="C116" s="35">
        <f ca="1">IF(ученики!D128&lt;&gt;"",RAND(),"")</f>
      </c>
      <c r="E116" s="35">
        <f t="shared" si="5"/>
      </c>
      <c r="F116" s="35">
        <f>IF(A116&lt;&gt;"",IF(OR(ученики!$J$3=0,E116&lt;=ученики!$J$3*аудитории!$G$5),IF(F115+1&lt;=аудитории!$G$5,F115+1,1),IF(F115+1&lt;=аудитории!$G$5-1,F115+1,1)),"")</f>
      </c>
      <c r="G116" s="35">
        <f t="shared" si="4"/>
      </c>
      <c r="H116" s="35">
        <f t="shared" si="3"/>
      </c>
    </row>
    <row r="117" spans="1:8" ht="12.75">
      <c r="A117" s="35">
        <f>ученики!A112</f>
      </c>
      <c r="B117" s="35">
        <f>ученики!H112</f>
      </c>
      <c r="C117" s="35">
        <f ca="1">IF(ученики!D112&lt;&gt;"",RAND(),"")</f>
      </c>
      <c r="E117" s="35">
        <f t="shared" si="5"/>
      </c>
      <c r="F117" s="35">
        <f>IF(A117&lt;&gt;"",IF(OR(ученики!$J$3=0,E117&lt;=ученики!$J$3*аудитории!$G$5),IF(F116+1&lt;=аудитории!$G$5,F116+1,1),IF(F116+1&lt;=аудитории!$G$5-1,F116+1,1)),"")</f>
      </c>
      <c r="G117" s="35">
        <f t="shared" si="4"/>
      </c>
      <c r="H117" s="35">
        <f t="shared" si="3"/>
      </c>
    </row>
    <row r="118" spans="1:8" ht="12.75">
      <c r="A118" s="35">
        <f>ученики!A115</f>
      </c>
      <c r="B118" s="35">
        <f>ученики!H115</f>
      </c>
      <c r="C118" s="35">
        <f ca="1">IF(ученики!D115&lt;&gt;"",RAND(),"")</f>
      </c>
      <c r="E118" s="35">
        <f t="shared" si="5"/>
      </c>
      <c r="F118" s="35">
        <f>IF(A118&lt;&gt;"",IF(OR(ученики!$J$3=0,E118&lt;=ученики!$J$3*аудитории!$G$5),IF(F117+1&lt;=аудитории!$G$5,F117+1,1),IF(F117+1&lt;=аудитории!$G$5-1,F117+1,1)),"")</f>
      </c>
      <c r="G118" s="35">
        <f t="shared" si="4"/>
      </c>
      <c r="H118" s="35">
        <f t="shared" si="3"/>
      </c>
    </row>
    <row r="119" spans="1:8" ht="12.75">
      <c r="A119" s="35">
        <f>ученики!A114</f>
      </c>
      <c r="B119" s="35">
        <f>ученики!H114</f>
      </c>
      <c r="C119" s="35">
        <f ca="1">IF(ученики!D114&lt;&gt;"",RAND(),"")</f>
      </c>
      <c r="E119" s="35">
        <f t="shared" si="5"/>
      </c>
      <c r="F119" s="35">
        <f>IF(A119&lt;&gt;"",IF(OR(ученики!$J$3=0,E119&lt;=ученики!$J$3*аудитории!$G$5),IF(F118+1&lt;=аудитории!$G$5,F118+1,1),IF(F118+1&lt;=аудитории!$G$5-1,F118+1,1)),"")</f>
      </c>
      <c r="G119" s="35">
        <f t="shared" si="4"/>
      </c>
      <c r="H119" s="35">
        <f t="shared" si="3"/>
      </c>
    </row>
    <row r="120" spans="1:8" ht="12.75">
      <c r="A120" s="35">
        <f>ученики!A131</f>
      </c>
      <c r="B120" s="35">
        <f>ученики!H131</f>
      </c>
      <c r="C120" s="35">
        <f ca="1">IF(ученики!D131&lt;&gt;"",RAND(),"")</f>
      </c>
      <c r="E120" s="35">
        <f t="shared" si="5"/>
      </c>
      <c r="F120" s="35">
        <f>IF(A120&lt;&gt;"",IF(OR(ученики!$J$3=0,E120&lt;=ученики!$J$3*аудитории!$G$5),IF(F119+1&lt;=аудитории!$G$5,F119+1,1),IF(F119+1&lt;=аудитории!$G$5-1,F119+1,1)),"")</f>
      </c>
      <c r="G120" s="35">
        <f t="shared" si="4"/>
      </c>
      <c r="H120" s="35">
        <f t="shared" si="3"/>
      </c>
    </row>
    <row r="121" spans="1:8" ht="12.75">
      <c r="A121" s="35">
        <f>ученики!A113</f>
      </c>
      <c r="B121" s="35">
        <f>ученики!H113</f>
      </c>
      <c r="C121" s="35">
        <f ca="1">IF(ученики!D113&lt;&gt;"",RAND(),"")</f>
      </c>
      <c r="E121" s="35">
        <f t="shared" si="5"/>
      </c>
      <c r="F121" s="35">
        <f>IF(A121&lt;&gt;"",IF(OR(ученики!$J$3=0,E121&lt;=ученики!$J$3*аудитории!$G$5),IF(F120+1&lt;=аудитории!$G$5,F120+1,1),IF(F120+1&lt;=аудитории!$G$5-1,F120+1,1)),"")</f>
      </c>
      <c r="G121" s="35">
        <f t="shared" si="4"/>
      </c>
      <c r="H121" s="35">
        <f t="shared" si="3"/>
      </c>
    </row>
    <row r="122" spans="1:8" ht="12.75">
      <c r="A122" s="35">
        <f>ученики!A120</f>
      </c>
      <c r="B122" s="35">
        <f>ученики!H120</f>
      </c>
      <c r="C122" s="35">
        <f ca="1">IF(ученики!D120&lt;&gt;"",RAND(),"")</f>
      </c>
      <c r="E122" s="35">
        <f t="shared" si="5"/>
      </c>
      <c r="F122" s="35">
        <f>IF(A122&lt;&gt;"",IF(OR(ученики!$J$3=0,E122&lt;=ученики!$J$3*аудитории!$G$5),IF(F121+1&lt;=аудитории!$G$5,F121+1,1),IF(F121+1&lt;=аудитории!$G$5-1,F121+1,1)),"")</f>
      </c>
      <c r="G122" s="35">
        <f t="shared" si="4"/>
      </c>
      <c r="H122" s="35">
        <f t="shared" si="3"/>
      </c>
    </row>
    <row r="123" spans="1:8" ht="12.75">
      <c r="A123" s="35">
        <f>ученики!A118</f>
      </c>
      <c r="B123" s="35">
        <f>ученики!H118</f>
      </c>
      <c r="C123" s="35">
        <f ca="1">IF(ученики!D118&lt;&gt;"",RAND(),"")</f>
      </c>
      <c r="E123" s="35">
        <f t="shared" si="5"/>
      </c>
      <c r="F123" s="35">
        <f>IF(A123&lt;&gt;"",IF(OR(ученики!$J$3=0,E123&lt;=ученики!$J$3*аудитории!$G$5),IF(F122+1&lt;=аудитории!$G$5,F122+1,1),IF(F122+1&lt;=аудитории!$G$5-1,F122+1,1)),"")</f>
      </c>
      <c r="G123" s="35">
        <f t="shared" si="4"/>
      </c>
      <c r="H123" s="35">
        <f t="shared" si="3"/>
      </c>
    </row>
    <row r="124" spans="1:8" ht="12.75">
      <c r="A124" s="35">
        <f>ученики!A127</f>
      </c>
      <c r="B124" s="35">
        <f>ученики!H127</f>
      </c>
      <c r="C124" s="35">
        <f ca="1">IF(ученики!D127&lt;&gt;"",RAND(),"")</f>
      </c>
      <c r="E124" s="35">
        <f t="shared" si="5"/>
      </c>
      <c r="F124" s="35">
        <f>IF(A124&lt;&gt;"",IF(OR(ученики!$J$3=0,E124&lt;=ученики!$J$3*аудитории!$G$5),IF(F123+1&lt;=аудитории!$G$5,F123+1,1),IF(F123+1&lt;=аудитории!$G$5-1,F123+1,1)),"")</f>
      </c>
      <c r="G124" s="35">
        <f t="shared" si="4"/>
      </c>
      <c r="H124" s="35">
        <f t="shared" si="3"/>
      </c>
    </row>
    <row r="125" spans="1:8" ht="12.75">
      <c r="A125" s="35">
        <f>ученики!A124</f>
      </c>
      <c r="B125" s="35">
        <f>ученики!H124</f>
      </c>
      <c r="C125" s="35">
        <f ca="1">IF(ученики!D124&lt;&gt;"",RAND(),"")</f>
      </c>
      <c r="E125" s="35">
        <f t="shared" si="5"/>
      </c>
      <c r="F125" s="35">
        <f>IF(A125&lt;&gt;"",IF(OR(ученики!$J$3=0,E125&lt;=ученики!$J$3*аудитории!$G$5),IF(F124+1&lt;=аудитории!$G$5,F124+1,1),IF(F124+1&lt;=аудитории!$G$5-1,F124+1,1)),"")</f>
      </c>
      <c r="G125" s="35">
        <f t="shared" si="4"/>
      </c>
      <c r="H125" s="35">
        <f t="shared" si="3"/>
      </c>
    </row>
    <row r="126" spans="1:8" ht="12.75">
      <c r="A126" s="35">
        <f>ученики!A125</f>
      </c>
      <c r="B126" s="35">
        <f>ученики!H125</f>
      </c>
      <c r="C126" s="35">
        <f ca="1">IF(ученики!D125&lt;&gt;"",RAND(),"")</f>
      </c>
      <c r="E126" s="35">
        <f t="shared" si="5"/>
      </c>
      <c r="F126" s="35">
        <f>IF(A126&lt;&gt;"",IF(OR(ученики!$J$3=0,E126&lt;=ученики!$J$3*аудитории!$G$5),IF(F125+1&lt;=аудитории!$G$5,F125+1,1),IF(F125+1&lt;=аудитории!$G$5-1,F125+1,1)),"")</f>
      </c>
      <c r="G126" s="35">
        <f t="shared" si="4"/>
      </c>
      <c r="H126" s="35">
        <f aca="true" t="shared" si="6" ref="H126:H189">IF(A126&lt;&gt;"",IF(F126-F125=1,H125,H125+1),"")</f>
      </c>
    </row>
    <row r="127" spans="1:8" ht="12.75">
      <c r="A127" s="35">
        <f>ученики!A123</f>
      </c>
      <c r="B127" s="35">
        <f>ученики!H123</f>
      </c>
      <c r="C127" s="35">
        <f ca="1">IF(ученики!D123&lt;&gt;"",RAND(),"")</f>
      </c>
      <c r="E127" s="35">
        <f t="shared" si="5"/>
      </c>
      <c r="F127" s="35">
        <f>IF(A127&lt;&gt;"",IF(OR(ученики!$J$3=0,E127&lt;=ученики!$J$3*аудитории!$G$5),IF(F126+1&lt;=аудитории!$G$5,F126+1,1),IF(F126+1&lt;=аудитории!$G$5-1,F126+1,1)),"")</f>
      </c>
      <c r="G127" s="35">
        <f t="shared" si="4"/>
      </c>
      <c r="H127" s="35">
        <f t="shared" si="6"/>
      </c>
    </row>
    <row r="128" spans="1:8" ht="12.75">
      <c r="A128" s="35">
        <f>ученики!A119</f>
      </c>
      <c r="B128" s="35">
        <f>ученики!H119</f>
      </c>
      <c r="C128" s="35">
        <f ca="1">IF(ученики!D119&lt;&gt;"",RAND(),"")</f>
      </c>
      <c r="E128" s="35">
        <f t="shared" si="5"/>
      </c>
      <c r="F128" s="35">
        <f>IF(A128&lt;&gt;"",IF(OR(ученики!$J$3=0,E128&lt;=ученики!$J$3*аудитории!$G$5),IF(F127+1&lt;=аудитории!$G$5,F127+1,1),IF(F127+1&lt;=аудитории!$G$5-1,F127+1,1)),"")</f>
      </c>
      <c r="G128" s="35">
        <f t="shared" si="4"/>
      </c>
      <c r="H128" s="35">
        <f t="shared" si="6"/>
      </c>
    </row>
    <row r="129" spans="1:8" ht="12.75">
      <c r="A129" s="35">
        <f>ученики!A126</f>
      </c>
      <c r="B129" s="35">
        <f>ученики!H126</f>
      </c>
      <c r="C129" s="35">
        <f ca="1">IF(ученики!D126&lt;&gt;"",RAND(),"")</f>
      </c>
      <c r="E129" s="35">
        <f t="shared" si="5"/>
      </c>
      <c r="F129" s="35">
        <f>IF(A129&lt;&gt;"",IF(OR(ученики!$J$3=0,E129&lt;=ученики!$J$3*аудитории!$G$5),IF(F128+1&lt;=аудитории!$G$5,F128+1,1),IF(F128+1&lt;=аудитории!$G$5-1,F128+1,1)),"")</f>
      </c>
      <c r="G129" s="35">
        <f t="shared" si="4"/>
      </c>
      <c r="H129" s="35">
        <f t="shared" si="6"/>
      </c>
    </row>
    <row r="130" spans="1:8" ht="12.75">
      <c r="A130" s="35">
        <f>ученики!A121</f>
      </c>
      <c r="B130" s="35">
        <f>ученики!H121</f>
      </c>
      <c r="C130" s="35">
        <f ca="1">IF(ученики!D121&lt;&gt;"",RAND(),"")</f>
      </c>
      <c r="E130" s="35">
        <f t="shared" si="5"/>
      </c>
      <c r="F130" s="35">
        <f>IF(A130&lt;&gt;"",IF(OR(ученики!$J$3=0,E130&lt;=ученики!$J$3*аудитории!$G$5),IF(F129+1&lt;=аудитории!$G$5,F129+1,1),IF(F129+1&lt;=аудитории!$G$5-1,F129+1,1)),"")</f>
      </c>
      <c r="G130" s="35">
        <f t="shared" si="4"/>
      </c>
      <c r="H130" s="35">
        <f t="shared" si="6"/>
      </c>
    </row>
    <row r="131" spans="1:8" ht="12.75">
      <c r="A131" s="35">
        <f>ученики!A134</f>
      </c>
      <c r="B131" s="35">
        <f>ученики!H134</f>
      </c>
      <c r="C131" s="35">
        <f ca="1">IF(ученики!D134&lt;&gt;"",RAND(),"")</f>
      </c>
      <c r="E131" s="35">
        <f t="shared" si="5"/>
      </c>
      <c r="F131" s="35">
        <f>IF(A131&lt;&gt;"",IF(OR(ученики!$J$3=0,E131&lt;=ученики!$J$3*аудитории!$G$5),IF(F130+1&lt;=аудитории!$G$5,F130+1,1),IF(F130+1&lt;=аудитории!$G$5-1,F130+1,1)),"")</f>
      </c>
      <c r="G131" s="35">
        <f aca="true" t="shared" si="7" ref="G131:G194">IF(A131&lt;&gt;"",INDEX($K$2:$L$16,H131,2),"")</f>
      </c>
      <c r="H131" s="35">
        <f t="shared" si="6"/>
      </c>
    </row>
    <row r="132" spans="1:8" ht="12.75">
      <c r="A132" s="35">
        <f>ученики!A133</f>
      </c>
      <c r="B132" s="35">
        <f>ученики!H133</f>
      </c>
      <c r="C132" s="35">
        <f ca="1">IF(ученики!D133&lt;&gt;"",RAND(),"")</f>
      </c>
      <c r="E132" s="35">
        <f aca="true" t="shared" si="8" ref="E132:E195">IF(A132&lt;&gt;"",E131+1,"")</f>
      </c>
      <c r="F132" s="35">
        <f>IF(A132&lt;&gt;"",IF(OR(ученики!$J$3=0,E132&lt;=ученики!$J$3*аудитории!$G$5),IF(F131+1&lt;=аудитории!$G$5,F131+1,1),IF(F131+1&lt;=аудитории!$G$5-1,F131+1,1)),"")</f>
      </c>
      <c r="G132" s="35">
        <f t="shared" si="7"/>
      </c>
      <c r="H132" s="35">
        <f t="shared" si="6"/>
      </c>
    </row>
    <row r="133" spans="1:8" ht="12.75">
      <c r="A133" s="35">
        <f>ученики!A142</f>
      </c>
      <c r="B133" s="35">
        <f>ученики!H142</f>
      </c>
      <c r="C133" s="35">
        <f ca="1">IF(ученики!D142&lt;&gt;"",RAND(),"")</f>
      </c>
      <c r="E133" s="35">
        <f t="shared" si="8"/>
      </c>
      <c r="F133" s="35">
        <f>IF(A133&lt;&gt;"",IF(OR(ученики!$J$3=0,E133&lt;=ученики!$J$3*аудитории!$G$5),IF(F132+1&lt;=аудитории!$G$5,F132+1,1),IF(F132+1&lt;=аудитории!$G$5-1,F132+1,1)),"")</f>
      </c>
      <c r="G133" s="35">
        <f t="shared" si="7"/>
      </c>
      <c r="H133" s="35">
        <f t="shared" si="6"/>
      </c>
    </row>
    <row r="134" spans="1:8" ht="12.75">
      <c r="A134" s="35">
        <f>ученики!A132</f>
      </c>
      <c r="B134" s="35">
        <f>ученики!H132</f>
      </c>
      <c r="C134" s="35">
        <f ca="1">IF(ученики!D132&lt;&gt;"",RAND(),"")</f>
      </c>
      <c r="E134" s="35">
        <f t="shared" si="8"/>
      </c>
      <c r="F134" s="35">
        <f>IF(A134&lt;&gt;"",IF(OR(ученики!$J$3=0,E134&lt;=ученики!$J$3*аудитории!$G$5),IF(F133+1&lt;=аудитории!$G$5,F133+1,1),IF(F133+1&lt;=аудитории!$G$5-1,F133+1,1)),"")</f>
      </c>
      <c r="G134" s="35">
        <f t="shared" si="7"/>
      </c>
      <c r="H134" s="35">
        <f t="shared" si="6"/>
      </c>
    </row>
    <row r="135" spans="1:8" ht="12.75">
      <c r="A135" s="35">
        <f>ученики!A136</f>
      </c>
      <c r="B135" s="35">
        <f>ученики!H136</f>
      </c>
      <c r="C135" s="35">
        <f ca="1">IF(ученики!D136&lt;&gt;"",RAND(),"")</f>
      </c>
      <c r="E135" s="35">
        <f t="shared" si="8"/>
      </c>
      <c r="F135" s="35">
        <f>IF(A135&lt;&gt;"",IF(OR(ученики!$J$3=0,E135&lt;=ученики!$J$3*аудитории!$G$5),IF(F134+1&lt;=аудитории!$G$5,F134+1,1),IF(F134+1&lt;=аудитории!$G$5-1,F134+1,1)),"")</f>
      </c>
      <c r="G135" s="35">
        <f t="shared" si="7"/>
      </c>
      <c r="H135" s="35">
        <f t="shared" si="6"/>
      </c>
    </row>
    <row r="136" spans="1:8" ht="12.75">
      <c r="A136" s="35">
        <f>ученики!A138</f>
      </c>
      <c r="B136" s="35">
        <f>ученики!H138</f>
      </c>
      <c r="C136" s="35">
        <f ca="1">IF(ученики!D138&lt;&gt;"",RAND(),"")</f>
      </c>
      <c r="E136" s="35">
        <f t="shared" si="8"/>
      </c>
      <c r="F136" s="35">
        <f>IF(A136&lt;&gt;"",IF(OR(ученики!$J$3=0,E136&lt;=ученики!$J$3*аудитории!$G$5),IF(F135+1&lt;=аудитории!$G$5,F135+1,1),IF(F135+1&lt;=аудитории!$G$5-1,F135+1,1)),"")</f>
      </c>
      <c r="G136" s="35">
        <f t="shared" si="7"/>
      </c>
      <c r="H136" s="35">
        <f t="shared" si="6"/>
      </c>
    </row>
    <row r="137" spans="1:8" ht="12.75">
      <c r="A137" s="35">
        <f>ученики!A151</f>
      </c>
      <c r="B137" s="35">
        <f>ученики!H151</f>
      </c>
      <c r="C137" s="35">
        <f ca="1">IF(ученики!D151&lt;&gt;"",RAND(),"")</f>
      </c>
      <c r="E137" s="35">
        <f t="shared" si="8"/>
      </c>
      <c r="F137" s="35">
        <f>IF(A137&lt;&gt;"",IF(OR(ученики!$J$3=0,E137&lt;=ученики!$J$3*аудитории!$G$5),IF(F136+1&lt;=аудитории!$G$5,F136+1,1),IF(F136+1&lt;=аудитории!$G$5-1,F136+1,1)),"")</f>
      </c>
      <c r="G137" s="35">
        <f t="shared" si="7"/>
      </c>
      <c r="H137" s="35">
        <f t="shared" si="6"/>
      </c>
    </row>
    <row r="138" spans="1:8" ht="12.75">
      <c r="A138" s="35">
        <f>ученики!A139</f>
      </c>
      <c r="B138" s="35">
        <f>ученики!H139</f>
      </c>
      <c r="C138" s="35">
        <f ca="1">IF(ученики!D139&lt;&gt;"",RAND(),"")</f>
      </c>
      <c r="E138" s="35">
        <f t="shared" si="8"/>
      </c>
      <c r="F138" s="35">
        <f>IF(A138&lt;&gt;"",IF(OR(ученики!$J$3=0,E138&lt;=ученики!$J$3*аудитории!$G$5),IF(F137+1&lt;=аудитории!$G$5,F137+1,1),IF(F137+1&lt;=аудитории!$G$5-1,F137+1,1)),"")</f>
      </c>
      <c r="G138" s="35">
        <f t="shared" si="7"/>
      </c>
      <c r="H138" s="35">
        <f t="shared" si="6"/>
      </c>
    </row>
    <row r="139" spans="1:8" ht="12.75">
      <c r="A139" s="35">
        <f>ученики!A149</f>
      </c>
      <c r="B139" s="35">
        <f>ученики!H149</f>
      </c>
      <c r="C139" s="35">
        <f ca="1">IF(ученики!D149&lt;&gt;"",RAND(),"")</f>
      </c>
      <c r="E139" s="35">
        <f t="shared" si="8"/>
      </c>
      <c r="F139" s="35">
        <f>IF(A139&lt;&gt;"",IF(OR(ученики!$J$3=0,E139&lt;=ученики!$J$3*аудитории!$G$5),IF(F138+1&lt;=аудитории!$G$5,F138+1,1),IF(F138+1&lt;=аудитории!$G$5-1,F138+1,1)),"")</f>
      </c>
      <c r="G139" s="35">
        <f t="shared" si="7"/>
      </c>
      <c r="H139" s="35">
        <f t="shared" si="6"/>
      </c>
    </row>
    <row r="140" spans="1:8" ht="12.75">
      <c r="A140" s="35">
        <f>ученики!A141</f>
      </c>
      <c r="B140" s="35">
        <f>ученики!H141</f>
      </c>
      <c r="C140" s="35">
        <f ca="1">IF(ученики!D141&lt;&gt;"",RAND(),"")</f>
      </c>
      <c r="E140" s="35">
        <f t="shared" si="8"/>
      </c>
      <c r="F140" s="35">
        <f>IF(A140&lt;&gt;"",IF(OR(ученики!$J$3=0,E140&lt;=ученики!$J$3*аудитории!$G$5),IF(F139+1&lt;=аудитории!$G$5,F139+1,1),IF(F139+1&lt;=аудитории!$G$5-1,F139+1,1)),"")</f>
      </c>
      <c r="G140" s="35">
        <f t="shared" si="7"/>
      </c>
      <c r="H140" s="35">
        <f t="shared" si="6"/>
      </c>
    </row>
    <row r="141" spans="1:8" ht="12.75">
      <c r="A141" s="35">
        <f>ученики!A145</f>
      </c>
      <c r="B141" s="35">
        <f>ученики!H145</f>
      </c>
      <c r="C141" s="35">
        <f ca="1">IF(ученики!D145&lt;&gt;"",RAND(),"")</f>
      </c>
      <c r="E141" s="35">
        <f t="shared" si="8"/>
      </c>
      <c r="F141" s="35">
        <f>IF(A141&lt;&gt;"",IF(OR(ученики!$J$3=0,E141&lt;=ученики!$J$3*аудитории!$G$5),IF(F140+1&lt;=аудитории!$G$5,F140+1,1),IF(F140+1&lt;=аудитории!$G$5-1,F140+1,1)),"")</f>
      </c>
      <c r="G141" s="35">
        <f t="shared" si="7"/>
      </c>
      <c r="H141" s="35">
        <f t="shared" si="6"/>
      </c>
    </row>
    <row r="142" spans="1:8" ht="12.75">
      <c r="A142" s="35">
        <f>ученики!A144</f>
      </c>
      <c r="B142" s="35">
        <f>ученики!H144</f>
      </c>
      <c r="C142" s="35">
        <f ca="1">IF(ученики!D144&lt;&gt;"",RAND(),"")</f>
      </c>
      <c r="E142" s="35">
        <f t="shared" si="8"/>
      </c>
      <c r="F142" s="35">
        <f>IF(A142&lt;&gt;"",IF(OR(ученики!$J$3=0,E142&lt;=ученики!$J$3*аудитории!$G$5),IF(F141+1&lt;=аудитории!$G$5,F141+1,1),IF(F141+1&lt;=аудитории!$G$5-1,F141+1,1)),"")</f>
      </c>
      <c r="G142" s="35">
        <f t="shared" si="7"/>
      </c>
      <c r="H142" s="35">
        <f t="shared" si="6"/>
      </c>
    </row>
    <row r="143" spans="1:8" ht="12.75">
      <c r="A143" s="35">
        <f>ученики!A146</f>
      </c>
      <c r="B143" s="35">
        <f>ученики!H146</f>
      </c>
      <c r="C143" s="35">
        <f ca="1">IF(ученики!D146&lt;&gt;"",RAND(),"")</f>
      </c>
      <c r="E143" s="35">
        <f t="shared" si="8"/>
      </c>
      <c r="F143" s="35">
        <f>IF(A143&lt;&gt;"",IF(OR(ученики!$J$3=0,E143&lt;=ученики!$J$3*аудитории!$G$5),IF(F142+1&lt;=аудитории!$G$5,F142+1,1),IF(F142+1&lt;=аудитории!$G$5-1,F142+1,1)),"")</f>
      </c>
      <c r="G143" s="35">
        <f t="shared" si="7"/>
      </c>
      <c r="H143" s="35">
        <f t="shared" si="6"/>
      </c>
    </row>
    <row r="144" spans="1:8" ht="12.75">
      <c r="A144" s="35">
        <f>ученики!A153</f>
      </c>
      <c r="B144" s="35">
        <f>ученики!H153</f>
      </c>
      <c r="C144" s="35">
        <f ca="1">IF(ученики!D153&lt;&gt;"",RAND(),"")</f>
      </c>
      <c r="E144" s="35">
        <f t="shared" si="8"/>
      </c>
      <c r="F144" s="35">
        <f>IF(A144&lt;&gt;"",IF(OR(ученики!$J$3=0,E144&lt;=ученики!$J$3*аудитории!$G$5),IF(F143+1&lt;=аудитории!$G$5,F143+1,1),IF(F143+1&lt;=аудитории!$G$5-1,F143+1,1)),"")</f>
      </c>
      <c r="G144" s="35">
        <f t="shared" si="7"/>
      </c>
      <c r="H144" s="35">
        <f t="shared" si="6"/>
      </c>
    </row>
    <row r="145" spans="1:8" ht="12.75">
      <c r="A145" s="35">
        <f>ученики!A152</f>
      </c>
      <c r="B145" s="35">
        <f>ученики!H152</f>
      </c>
      <c r="C145" s="35">
        <f ca="1">IF(ученики!D152&lt;&gt;"",RAND(),"")</f>
      </c>
      <c r="E145" s="35">
        <f t="shared" si="8"/>
      </c>
      <c r="F145" s="35">
        <f>IF(A145&lt;&gt;"",IF(OR(ученики!$J$3=0,E145&lt;=ученики!$J$3*аудитории!$G$5),IF(F144+1&lt;=аудитории!$G$5,F144+1,1),IF(F144+1&lt;=аудитории!$G$5-1,F144+1,1)),"")</f>
      </c>
      <c r="G145" s="35">
        <f t="shared" si="7"/>
      </c>
      <c r="H145" s="35">
        <f t="shared" si="6"/>
      </c>
    </row>
    <row r="146" spans="1:8" ht="12.75">
      <c r="A146" s="35">
        <f>ученики!A135</f>
      </c>
      <c r="B146" s="35">
        <f>ученики!H135</f>
      </c>
      <c r="C146" s="35">
        <f ca="1">IF(ученики!D135&lt;&gt;"",RAND(),"")</f>
      </c>
      <c r="E146" s="35">
        <f t="shared" si="8"/>
      </c>
      <c r="F146" s="35">
        <f>IF(A146&lt;&gt;"",IF(OR(ученики!$J$3=0,E146&lt;=ученики!$J$3*аудитории!$G$5),IF(F145+1&lt;=аудитории!$G$5,F145+1,1),IF(F145+1&lt;=аудитории!$G$5-1,F145+1,1)),"")</f>
      </c>
      <c r="G146" s="35">
        <f t="shared" si="7"/>
      </c>
      <c r="H146" s="35">
        <f t="shared" si="6"/>
      </c>
    </row>
    <row r="147" spans="1:8" ht="12.75">
      <c r="A147" s="35">
        <f>ученики!A140</f>
      </c>
      <c r="B147" s="35">
        <f>ученики!H140</f>
      </c>
      <c r="C147" s="35">
        <f ca="1">IF(ученики!D140&lt;&gt;"",RAND(),"")</f>
      </c>
      <c r="E147" s="35">
        <f t="shared" si="8"/>
      </c>
      <c r="F147" s="35">
        <f>IF(A147&lt;&gt;"",IF(OR(ученики!$J$3=0,E147&lt;=ученики!$J$3*аудитории!$G$5),IF(F146+1&lt;=аудитории!$G$5,F146+1,1),IF(F146+1&lt;=аудитории!$G$5-1,F146+1,1)),"")</f>
      </c>
      <c r="G147" s="35">
        <f t="shared" si="7"/>
      </c>
      <c r="H147" s="35">
        <f t="shared" si="6"/>
      </c>
    </row>
    <row r="148" spans="1:8" ht="12.75">
      <c r="A148" s="35">
        <f>ученики!A148</f>
      </c>
      <c r="B148" s="35">
        <f>ученики!H148</f>
      </c>
      <c r="C148" s="35">
        <f ca="1">IF(ученики!D148&lt;&gt;"",RAND(),"")</f>
      </c>
      <c r="E148" s="35">
        <f t="shared" si="8"/>
      </c>
      <c r="F148" s="35">
        <f>IF(A148&lt;&gt;"",IF(OR(ученики!$J$3=0,E148&lt;=ученики!$J$3*аудитории!$G$5),IF(F147+1&lt;=аудитории!$G$5,F147+1,1),IF(F147+1&lt;=аудитории!$G$5-1,F147+1,1)),"")</f>
      </c>
      <c r="G148" s="35">
        <f t="shared" si="7"/>
      </c>
      <c r="H148" s="35">
        <f t="shared" si="6"/>
      </c>
    </row>
    <row r="149" spans="1:8" ht="12.75">
      <c r="A149" s="35">
        <f>ученики!A143</f>
      </c>
      <c r="B149" s="35">
        <f>ученики!H143</f>
      </c>
      <c r="C149" s="35">
        <f ca="1">IF(ученики!D143&lt;&gt;"",RAND(),"")</f>
      </c>
      <c r="E149" s="35">
        <f t="shared" si="8"/>
      </c>
      <c r="F149" s="35">
        <f>IF(A149&lt;&gt;"",IF(OR(ученики!$J$3=0,E149&lt;=ученики!$J$3*аудитории!$G$5),IF(F148+1&lt;=аудитории!$G$5,F148+1,1),IF(F148+1&lt;=аудитории!$G$5-1,F148+1,1)),"")</f>
      </c>
      <c r="G149" s="35">
        <f t="shared" si="7"/>
      </c>
      <c r="H149" s="35">
        <f t="shared" si="6"/>
      </c>
    </row>
    <row r="150" spans="1:8" ht="12.75">
      <c r="A150" s="35">
        <f>ученики!A137</f>
      </c>
      <c r="B150" s="35">
        <f>ученики!H137</f>
      </c>
      <c r="C150" s="35">
        <f ca="1">IF(ученики!D137&lt;&gt;"",RAND(),"")</f>
      </c>
      <c r="E150" s="35">
        <f t="shared" si="8"/>
      </c>
      <c r="F150" s="35">
        <f>IF(A150&lt;&gt;"",IF(OR(ученики!$J$3=0,E150&lt;=ученики!$J$3*аудитории!$G$5),IF(F149+1&lt;=аудитории!$G$5,F149+1,1),IF(F149+1&lt;=аудитории!$G$5-1,F149+1,1)),"")</f>
      </c>
      <c r="G150" s="35">
        <f t="shared" si="7"/>
      </c>
      <c r="H150" s="35">
        <f t="shared" si="6"/>
      </c>
    </row>
    <row r="151" spans="1:8" ht="12.75">
      <c r="A151" s="35">
        <f>ученики!A147</f>
      </c>
      <c r="B151" s="35">
        <f>ученики!H147</f>
      </c>
      <c r="C151" s="35">
        <f ca="1">IF(ученики!D147&lt;&gt;"",RAND(),"")</f>
      </c>
      <c r="E151" s="35">
        <f t="shared" si="8"/>
      </c>
      <c r="F151" s="35">
        <f>IF(A151&lt;&gt;"",IF(OR(ученики!$J$3=0,E151&lt;=ученики!$J$3*аудитории!$G$5),IF(F150+1&lt;=аудитории!$G$5,F150+1,1),IF(F150+1&lt;=аудитории!$G$5-1,F150+1,1)),"")</f>
      </c>
      <c r="G151" s="35">
        <f t="shared" si="7"/>
      </c>
      <c r="H151" s="35">
        <f t="shared" si="6"/>
      </c>
    </row>
    <row r="152" spans="1:8" ht="12.75">
      <c r="A152" s="35">
        <f>ученики!A150</f>
      </c>
      <c r="B152" s="35">
        <f>ученики!H150</f>
      </c>
      <c r="C152" s="35">
        <f ca="1">IF(ученики!D150&lt;&gt;"",RAND(),"")</f>
      </c>
      <c r="E152" s="35">
        <f t="shared" si="8"/>
      </c>
      <c r="F152" s="35">
        <f>IF(A152&lt;&gt;"",IF(OR(ученики!$J$3=0,E152&lt;=ученики!$J$3*аудитории!$G$5),IF(F151+1&lt;=аудитории!$G$5,F151+1,1),IF(F151+1&lt;=аудитории!$G$5-1,F151+1,1)),"")</f>
      </c>
      <c r="G152" s="35">
        <f t="shared" si="7"/>
      </c>
      <c r="H152" s="35">
        <f t="shared" si="6"/>
      </c>
    </row>
    <row r="153" spans="1:8" ht="12.75">
      <c r="A153" s="35">
        <f>ученики!A181</f>
      </c>
      <c r="B153" s="35">
        <f>ученики!H181</f>
      </c>
      <c r="C153" s="35">
        <f ca="1">IF(ученики!D181&lt;&gt;"",RAND(),"")</f>
      </c>
      <c r="E153" s="35">
        <f t="shared" si="8"/>
      </c>
      <c r="F153" s="35">
        <f>IF(A153&lt;&gt;"",IF(OR(ученики!$J$3=0,E153&lt;=ученики!$J$3*аудитории!$G$5),IF(F152+1&lt;=аудитории!$G$5,F152+1,1),IF(F152+1&lt;=аудитории!$G$5-1,F152+1,1)),"")</f>
      </c>
      <c r="G153" s="35">
        <f t="shared" si="7"/>
      </c>
      <c r="H153" s="35">
        <f t="shared" si="6"/>
      </c>
    </row>
    <row r="154" spans="1:8" ht="12.75">
      <c r="A154" s="35">
        <f>ученики!A169</f>
      </c>
      <c r="B154" s="35">
        <f>ученики!H169</f>
      </c>
      <c r="C154" s="35">
        <f ca="1">IF(ученики!D169&lt;&gt;"",RAND(),"")</f>
      </c>
      <c r="E154" s="35">
        <f t="shared" si="8"/>
      </c>
      <c r="F154" s="35">
        <f>IF(A154&lt;&gt;"",IF(OR(ученики!$J$3=0,E154&lt;=ученики!$J$3*аудитории!$G$5),IF(F153+1&lt;=аудитории!$G$5,F153+1,1),IF(F153+1&lt;=аудитории!$G$5-1,F153+1,1)),"")</f>
      </c>
      <c r="G154" s="35">
        <f t="shared" si="7"/>
      </c>
      <c r="H154" s="35">
        <f t="shared" si="6"/>
      </c>
    </row>
    <row r="155" spans="1:8" ht="12.75">
      <c r="A155" s="35">
        <f>ученики!A163</f>
      </c>
      <c r="B155" s="35">
        <f>ученики!H163</f>
      </c>
      <c r="C155" s="35">
        <f ca="1">IF(ученики!D163&lt;&gt;"",RAND(),"")</f>
      </c>
      <c r="E155" s="35">
        <f t="shared" si="8"/>
      </c>
      <c r="F155" s="35">
        <f>IF(A155&lt;&gt;"",IF(OR(ученики!$J$3=0,E155&lt;=ученики!$J$3*аудитории!$G$5),IF(F154+1&lt;=аудитории!$G$5,F154+1,1),IF(F154+1&lt;=аудитории!$G$5-1,F154+1,1)),"")</f>
      </c>
      <c r="G155" s="35">
        <f t="shared" si="7"/>
      </c>
      <c r="H155" s="35">
        <f t="shared" si="6"/>
      </c>
    </row>
    <row r="156" spans="1:8" ht="12.75">
      <c r="A156" s="35">
        <f>ученики!A166</f>
      </c>
      <c r="B156" s="35">
        <f>ученики!H166</f>
      </c>
      <c r="C156" s="35">
        <f ca="1">IF(ученики!D166&lt;&gt;"",RAND(),"")</f>
      </c>
      <c r="E156" s="35">
        <f t="shared" si="8"/>
      </c>
      <c r="F156" s="35">
        <f>IF(A156&lt;&gt;"",IF(OR(ученики!$J$3=0,E156&lt;=ученики!$J$3*аудитории!$G$5),IF(F155+1&lt;=аудитории!$G$5,F155+1,1),IF(F155+1&lt;=аудитории!$G$5-1,F155+1,1)),"")</f>
      </c>
      <c r="G156" s="35">
        <f t="shared" si="7"/>
      </c>
      <c r="H156" s="35">
        <f t="shared" si="6"/>
      </c>
    </row>
    <row r="157" spans="1:8" ht="12.75">
      <c r="A157" s="35">
        <f>ученики!A165</f>
      </c>
      <c r="B157" s="35">
        <f>ученики!H165</f>
      </c>
      <c r="C157" s="35">
        <f ca="1">IF(ученики!D165&lt;&gt;"",RAND(),"")</f>
      </c>
      <c r="E157" s="35">
        <f t="shared" si="8"/>
      </c>
      <c r="F157" s="35">
        <f>IF(A157&lt;&gt;"",IF(OR(ученики!$J$3=0,E157&lt;=ученики!$J$3*аудитории!$G$5),IF(F156+1&lt;=аудитории!$G$5,F156+1,1),IF(F156+1&lt;=аудитории!$G$5-1,F156+1,1)),"")</f>
      </c>
      <c r="G157" s="35">
        <f t="shared" si="7"/>
      </c>
      <c r="H157" s="35">
        <f t="shared" si="6"/>
      </c>
    </row>
    <row r="158" spans="1:8" ht="12.75">
      <c r="A158" s="35">
        <f>ученики!A161</f>
      </c>
      <c r="B158" s="35">
        <f>ученики!H161</f>
      </c>
      <c r="C158" s="35">
        <f ca="1">IF(ученики!D161&lt;&gt;"",RAND(),"")</f>
      </c>
      <c r="E158" s="35">
        <f t="shared" si="8"/>
      </c>
      <c r="F158" s="35">
        <f>IF(A158&lt;&gt;"",IF(OR(ученики!$J$3=0,E158&lt;=ученики!$J$3*аудитории!$G$5),IF(F157+1&lt;=аудитории!$G$5,F157+1,1),IF(F157+1&lt;=аудитории!$G$5-1,F157+1,1)),"")</f>
      </c>
      <c r="G158" s="35">
        <f t="shared" si="7"/>
      </c>
      <c r="H158" s="35">
        <f t="shared" si="6"/>
      </c>
    </row>
    <row r="159" spans="1:8" ht="12.75">
      <c r="A159" s="35">
        <f>ученики!A168</f>
      </c>
      <c r="B159" s="35">
        <f>ученики!H168</f>
      </c>
      <c r="C159" s="35">
        <f ca="1">IF(ученики!D168&lt;&gt;"",RAND(),"")</f>
      </c>
      <c r="E159" s="35">
        <f t="shared" si="8"/>
      </c>
      <c r="F159" s="35">
        <f>IF(A159&lt;&gt;"",IF(OR(ученики!$J$3=0,E159&lt;=ученики!$J$3*аудитории!$G$5),IF(F158+1&lt;=аудитории!$G$5,F158+1,1),IF(F158+1&lt;=аудитории!$G$5-1,F158+1,1)),"")</f>
      </c>
      <c r="G159" s="35">
        <f t="shared" si="7"/>
      </c>
      <c r="H159" s="35">
        <f t="shared" si="6"/>
      </c>
    </row>
    <row r="160" spans="1:8" ht="12.75">
      <c r="A160" s="35">
        <f>ученики!A156</f>
      </c>
      <c r="B160" s="35">
        <f>ученики!H156</f>
      </c>
      <c r="C160" s="35">
        <f ca="1">IF(ученики!D156&lt;&gt;"",RAND(),"")</f>
      </c>
      <c r="E160" s="35">
        <f t="shared" si="8"/>
      </c>
      <c r="F160" s="35">
        <f>IF(A160&lt;&gt;"",IF(OR(ученики!$J$3=0,E160&lt;=ученики!$J$3*аудитории!$G$5),IF(F159+1&lt;=аудитории!$G$5,F159+1,1),IF(F159+1&lt;=аудитории!$G$5-1,F159+1,1)),"")</f>
      </c>
      <c r="G160" s="35">
        <f t="shared" si="7"/>
      </c>
      <c r="H160" s="35">
        <f t="shared" si="6"/>
      </c>
    </row>
    <row r="161" spans="1:8" ht="12.75">
      <c r="A161" s="35">
        <f>ученики!A171</f>
      </c>
      <c r="B161" s="35">
        <f>ученики!H171</f>
      </c>
      <c r="C161" s="35">
        <f ca="1">IF(ученики!D171&lt;&gt;"",RAND(),"")</f>
      </c>
      <c r="E161" s="35">
        <f t="shared" si="8"/>
      </c>
      <c r="F161" s="35">
        <f>IF(A161&lt;&gt;"",IF(OR(ученики!$J$3=0,E161&lt;=ученики!$J$3*аудитории!$G$5),IF(F160+1&lt;=аудитории!$G$5,F160+1,1),IF(F160+1&lt;=аудитории!$G$5-1,F160+1,1)),"")</f>
      </c>
      <c r="G161" s="35">
        <f t="shared" si="7"/>
      </c>
      <c r="H161" s="35">
        <f t="shared" si="6"/>
      </c>
    </row>
    <row r="162" spans="1:8" ht="12.75">
      <c r="A162" s="35">
        <f>ученики!A178</f>
      </c>
      <c r="B162" s="35">
        <f>ученики!H178</f>
      </c>
      <c r="C162" s="35">
        <f ca="1">IF(ученики!D178&lt;&gt;"",RAND(),"")</f>
      </c>
      <c r="E162" s="35">
        <f t="shared" si="8"/>
      </c>
      <c r="F162" s="35">
        <f>IF(A162&lt;&gt;"",IF(OR(ученики!$J$3=0,E162&lt;=ученики!$J$3*аудитории!$G$5),IF(F161+1&lt;=аудитории!$G$5,F161+1,1),IF(F161+1&lt;=аудитории!$G$5-1,F161+1,1)),"")</f>
      </c>
      <c r="G162" s="35">
        <f t="shared" si="7"/>
      </c>
      <c r="H162" s="35">
        <f t="shared" si="6"/>
      </c>
    </row>
    <row r="163" spans="1:8" ht="12.75">
      <c r="A163" s="35">
        <f>ученики!A159</f>
      </c>
      <c r="B163" s="35">
        <f>ученики!H159</f>
      </c>
      <c r="C163" s="35">
        <f ca="1">IF(ученики!D159&lt;&gt;"",RAND(),"")</f>
      </c>
      <c r="E163" s="35">
        <f t="shared" si="8"/>
      </c>
      <c r="F163" s="35">
        <f>IF(A163&lt;&gt;"",IF(OR(ученики!$J$3=0,E163&lt;=ученики!$J$3*аудитории!$G$5),IF(F162+1&lt;=аудитории!$G$5,F162+1,1),IF(F162+1&lt;=аудитории!$G$5-1,F162+1,1)),"")</f>
      </c>
      <c r="G163" s="35">
        <f t="shared" si="7"/>
      </c>
      <c r="H163" s="35">
        <f t="shared" si="6"/>
      </c>
    </row>
    <row r="164" spans="1:8" ht="12.75">
      <c r="A164" s="35">
        <f>ученики!A182</f>
      </c>
      <c r="B164" s="35">
        <f>ученики!H182</f>
      </c>
      <c r="C164" s="35">
        <f ca="1">IF(ученики!D182&lt;&gt;"",RAND(),"")</f>
      </c>
      <c r="E164" s="35">
        <f t="shared" si="8"/>
      </c>
      <c r="F164" s="35">
        <f>IF(A164&lt;&gt;"",IF(OR(ученики!$J$3=0,E164&lt;=ученики!$J$3*аудитории!$G$5),IF(F163+1&lt;=аудитории!$G$5,F163+1,1),IF(F163+1&lt;=аудитории!$G$5-1,F163+1,1)),"")</f>
      </c>
      <c r="G164" s="35">
        <f t="shared" si="7"/>
      </c>
      <c r="H164" s="35">
        <f t="shared" si="6"/>
      </c>
    </row>
    <row r="165" spans="1:8" ht="12.75">
      <c r="A165" s="35">
        <f>ученики!A155</f>
      </c>
      <c r="B165" s="35">
        <f>ученики!H155</f>
      </c>
      <c r="C165" s="35">
        <f ca="1">IF(ученики!D155&lt;&gt;"",RAND(),"")</f>
      </c>
      <c r="E165" s="35">
        <f t="shared" si="8"/>
      </c>
      <c r="F165" s="35">
        <f>IF(A165&lt;&gt;"",IF(OR(ученики!$J$3=0,E165&lt;=ученики!$J$3*аудитории!$G$5),IF(F164+1&lt;=аудитории!$G$5,F164+1,1),IF(F164+1&lt;=аудитории!$G$5-1,F164+1,1)),"")</f>
      </c>
      <c r="G165" s="35">
        <f t="shared" si="7"/>
      </c>
      <c r="H165" s="35">
        <f t="shared" si="6"/>
      </c>
    </row>
    <row r="166" spans="1:8" ht="12.75">
      <c r="A166" s="35">
        <f>ученики!A173</f>
      </c>
      <c r="B166" s="35">
        <f>ученики!H173</f>
      </c>
      <c r="C166" s="35">
        <f ca="1">IF(ученики!D173&lt;&gt;"",RAND(),"")</f>
      </c>
      <c r="E166" s="35">
        <f t="shared" si="8"/>
      </c>
      <c r="F166" s="35">
        <f>IF(A166&lt;&gt;"",IF(OR(ученики!$J$3=0,E166&lt;=ученики!$J$3*аудитории!$G$5),IF(F165+1&lt;=аудитории!$G$5,F165+1,1),IF(F165+1&lt;=аудитории!$G$5-1,F165+1,1)),"")</f>
      </c>
      <c r="G166" s="35">
        <f t="shared" si="7"/>
      </c>
      <c r="H166" s="35">
        <f t="shared" si="6"/>
      </c>
    </row>
    <row r="167" spans="1:8" ht="12.75">
      <c r="A167" s="35">
        <f>ученики!A167</f>
      </c>
      <c r="B167" s="35">
        <f>ученики!H167</f>
      </c>
      <c r="C167" s="35">
        <f ca="1">IF(ученики!D167&lt;&gt;"",RAND(),"")</f>
      </c>
      <c r="E167" s="35">
        <f t="shared" si="8"/>
      </c>
      <c r="F167" s="35">
        <f>IF(A167&lt;&gt;"",IF(OR(ученики!$J$3=0,E167&lt;=ученики!$J$3*аудитории!$G$5),IF(F166+1&lt;=аудитории!$G$5,F166+1,1),IF(F166+1&lt;=аудитории!$G$5-1,F166+1,1)),"")</f>
      </c>
      <c r="G167" s="35">
        <f t="shared" si="7"/>
      </c>
      <c r="H167" s="35">
        <f t="shared" si="6"/>
      </c>
    </row>
    <row r="168" spans="1:8" ht="12.75">
      <c r="A168" s="35">
        <f>ученики!A175</f>
      </c>
      <c r="B168" s="35">
        <f>ученики!H175</f>
      </c>
      <c r="C168" s="35">
        <f ca="1">IF(ученики!D175&lt;&gt;"",RAND(),"")</f>
      </c>
      <c r="E168" s="35">
        <f t="shared" si="8"/>
      </c>
      <c r="F168" s="35">
        <f>IF(A168&lt;&gt;"",IF(OR(ученики!$J$3=0,E168&lt;=ученики!$J$3*аудитории!$G$5),IF(F167+1&lt;=аудитории!$G$5,F167+1,1),IF(F167+1&lt;=аудитории!$G$5-1,F167+1,1)),"")</f>
      </c>
      <c r="G168" s="35">
        <f t="shared" si="7"/>
      </c>
      <c r="H168" s="35">
        <f t="shared" si="6"/>
      </c>
    </row>
    <row r="169" spans="1:8" ht="12.75">
      <c r="A169" s="35">
        <f>ученики!A179</f>
      </c>
      <c r="B169" s="35">
        <f>ученики!H179</f>
      </c>
      <c r="C169" s="35">
        <f ca="1">IF(ученики!D179&lt;&gt;"",RAND(),"")</f>
      </c>
      <c r="E169" s="35">
        <f t="shared" si="8"/>
      </c>
      <c r="F169" s="35">
        <f>IF(A169&lt;&gt;"",IF(OR(ученики!$J$3=0,E169&lt;=ученики!$J$3*аудитории!$G$5),IF(F168+1&lt;=аудитории!$G$5,F168+1,1),IF(F168+1&lt;=аудитории!$G$5-1,F168+1,1)),"")</f>
      </c>
      <c r="G169" s="35">
        <f t="shared" si="7"/>
      </c>
      <c r="H169" s="35">
        <f t="shared" si="6"/>
      </c>
    </row>
    <row r="170" spans="1:8" ht="12.75">
      <c r="A170" s="35">
        <f>ученики!A164</f>
      </c>
      <c r="B170" s="35">
        <f>ученики!H164</f>
      </c>
      <c r="C170" s="35">
        <f ca="1">IF(ученики!D164&lt;&gt;"",RAND(),"")</f>
      </c>
      <c r="E170" s="35">
        <f t="shared" si="8"/>
      </c>
      <c r="F170" s="35">
        <f>IF(A170&lt;&gt;"",IF(OR(ученики!$J$3=0,E170&lt;=ученики!$J$3*аудитории!$G$5),IF(F169+1&lt;=аудитории!$G$5,F169+1,1),IF(F169+1&lt;=аудитории!$G$5-1,F169+1,1)),"")</f>
      </c>
      <c r="G170" s="35">
        <f t="shared" si="7"/>
      </c>
      <c r="H170" s="35">
        <f t="shared" si="6"/>
      </c>
    </row>
    <row r="171" spans="1:8" ht="12.75">
      <c r="A171" s="35">
        <f>ученики!A160</f>
      </c>
      <c r="B171" s="35">
        <f>ученики!H160</f>
      </c>
      <c r="C171" s="35">
        <f ca="1">IF(ученики!D160&lt;&gt;"",RAND(),"")</f>
      </c>
      <c r="E171" s="35">
        <f t="shared" si="8"/>
      </c>
      <c r="F171" s="35">
        <f>IF(A171&lt;&gt;"",IF(OR(ученики!$J$3=0,E171&lt;=ученики!$J$3*аудитории!$G$5),IF(F170+1&lt;=аудитории!$G$5,F170+1,1),IF(F170+1&lt;=аудитории!$G$5-1,F170+1,1)),"")</f>
      </c>
      <c r="G171" s="35">
        <f t="shared" si="7"/>
      </c>
      <c r="H171" s="35">
        <f t="shared" si="6"/>
      </c>
    </row>
    <row r="172" spans="1:8" ht="12.75">
      <c r="A172" s="35">
        <f>ученики!A172</f>
      </c>
      <c r="B172" s="35">
        <f>ученики!H172</f>
      </c>
      <c r="C172" s="35">
        <f ca="1">IF(ученики!D172&lt;&gt;"",RAND(),"")</f>
      </c>
      <c r="E172" s="35">
        <f t="shared" si="8"/>
      </c>
      <c r="F172" s="35">
        <f>IF(A172&lt;&gt;"",IF(OR(ученики!$J$3=0,E172&lt;=ученики!$J$3*аудитории!$G$5),IF(F171+1&lt;=аудитории!$G$5,F171+1,1),IF(F171+1&lt;=аудитории!$G$5-1,F171+1,1)),"")</f>
      </c>
      <c r="G172" s="35">
        <f t="shared" si="7"/>
      </c>
      <c r="H172" s="35">
        <f t="shared" si="6"/>
      </c>
    </row>
    <row r="173" spans="1:8" ht="12.75">
      <c r="A173" s="35">
        <f>ученики!A162</f>
      </c>
      <c r="B173" s="35">
        <f>ученики!H162</f>
      </c>
      <c r="C173" s="35">
        <f ca="1">IF(ученики!D162&lt;&gt;"",RAND(),"")</f>
      </c>
      <c r="E173" s="35">
        <f t="shared" si="8"/>
      </c>
      <c r="F173" s="35">
        <f>IF(A173&lt;&gt;"",IF(OR(ученики!$J$3=0,E173&lt;=ученики!$J$3*аудитории!$G$5),IF(F172+1&lt;=аудитории!$G$5,F172+1,1),IF(F172+1&lt;=аудитории!$G$5-1,F172+1,1)),"")</f>
      </c>
      <c r="G173" s="35">
        <f t="shared" si="7"/>
      </c>
      <c r="H173" s="35">
        <f t="shared" si="6"/>
      </c>
    </row>
    <row r="174" spans="1:8" ht="12.75">
      <c r="A174" s="35">
        <f>ученики!A174</f>
      </c>
      <c r="B174" s="35">
        <f>ученики!H174</f>
      </c>
      <c r="C174" s="35">
        <f ca="1">IF(ученики!D174&lt;&gt;"",RAND(),"")</f>
      </c>
      <c r="E174" s="35">
        <f t="shared" si="8"/>
      </c>
      <c r="F174" s="35">
        <f>IF(A174&lt;&gt;"",IF(OR(ученики!$J$3=0,E174&lt;=ученики!$J$3*аудитории!$G$5),IF(F173+1&lt;=аудитории!$G$5,F173+1,1),IF(F173+1&lt;=аудитории!$G$5-1,F173+1,1)),"")</f>
      </c>
      <c r="G174" s="35">
        <f t="shared" si="7"/>
      </c>
      <c r="H174" s="35">
        <f t="shared" si="6"/>
      </c>
    </row>
    <row r="175" spans="1:8" ht="12.75">
      <c r="A175" s="35">
        <f>ученики!A183</f>
      </c>
      <c r="B175" s="35">
        <f>ученики!H183</f>
      </c>
      <c r="C175" s="35">
        <f ca="1">IF(ученики!D183&lt;&gt;"",RAND(),"")</f>
      </c>
      <c r="E175" s="35">
        <f t="shared" si="8"/>
      </c>
      <c r="F175" s="35">
        <f>IF(A175&lt;&gt;"",IF(OR(ученики!$J$3=0,E175&lt;=ученики!$J$3*аудитории!$G$5),IF(F174+1&lt;=аудитории!$G$5,F174+1,1),IF(F174+1&lt;=аудитории!$G$5-1,F174+1,1)),"")</f>
      </c>
      <c r="G175" s="35">
        <f t="shared" si="7"/>
      </c>
      <c r="H175" s="35">
        <f t="shared" si="6"/>
      </c>
    </row>
    <row r="176" spans="1:8" ht="12.75">
      <c r="A176" s="35">
        <f>ученики!A157</f>
      </c>
      <c r="B176" s="35">
        <f>ученики!H157</f>
      </c>
      <c r="C176" s="35">
        <f ca="1">IF(ученики!D157&lt;&gt;"",RAND(),"")</f>
      </c>
      <c r="E176" s="35">
        <f t="shared" si="8"/>
      </c>
      <c r="F176" s="35">
        <f>IF(A176&lt;&gt;"",IF(OR(ученики!$J$3=0,E176&lt;=ученики!$J$3*аудитории!$G$5),IF(F175+1&lt;=аудитории!$G$5,F175+1,1),IF(F175+1&lt;=аудитории!$G$5-1,F175+1,1)),"")</f>
      </c>
      <c r="G176" s="35">
        <f t="shared" si="7"/>
      </c>
      <c r="H176" s="35">
        <f t="shared" si="6"/>
      </c>
    </row>
    <row r="177" spans="1:8" ht="12.75">
      <c r="A177" s="35">
        <f>ученики!A170</f>
      </c>
      <c r="B177" s="35">
        <f>ученики!H170</f>
      </c>
      <c r="C177" s="35">
        <f ca="1">IF(ученики!D170&lt;&gt;"",RAND(),"")</f>
      </c>
      <c r="E177" s="35">
        <f t="shared" si="8"/>
      </c>
      <c r="F177" s="35">
        <f>IF(A177&lt;&gt;"",IF(OR(ученики!$J$3=0,E177&lt;=ученики!$J$3*аудитории!$G$5),IF(F176+1&lt;=аудитории!$G$5,F176+1,1),IF(F176+1&lt;=аудитории!$G$5-1,F176+1,1)),"")</f>
      </c>
      <c r="G177" s="35">
        <f t="shared" si="7"/>
      </c>
      <c r="H177" s="35">
        <f t="shared" si="6"/>
      </c>
    </row>
    <row r="178" spans="1:8" ht="12.75">
      <c r="A178" s="35">
        <f>ученики!A158</f>
      </c>
      <c r="B178" s="35">
        <f>ученики!H158</f>
      </c>
      <c r="C178" s="35">
        <f ca="1">IF(ученики!D158&lt;&gt;"",RAND(),"")</f>
      </c>
      <c r="E178" s="35">
        <f t="shared" si="8"/>
      </c>
      <c r="F178" s="35">
        <f>IF(A178&lt;&gt;"",IF(OR(ученики!$J$3=0,E178&lt;=ученики!$J$3*аудитории!$G$5),IF(F177+1&lt;=аудитории!$G$5,F177+1,1),IF(F177+1&lt;=аудитории!$G$5-1,F177+1,1)),"")</f>
      </c>
      <c r="G178" s="35">
        <f t="shared" si="7"/>
      </c>
      <c r="H178" s="35">
        <f t="shared" si="6"/>
      </c>
    </row>
    <row r="179" spans="1:8" ht="12.75">
      <c r="A179" s="35">
        <f>ученики!A180</f>
      </c>
      <c r="B179" s="35">
        <f>ученики!H180</f>
      </c>
      <c r="C179" s="35">
        <f ca="1">IF(ученики!D180&lt;&gt;"",RAND(),"")</f>
      </c>
      <c r="E179" s="35">
        <f t="shared" si="8"/>
      </c>
      <c r="F179" s="35">
        <f>IF(A179&lt;&gt;"",IF(OR(ученики!$J$3=0,E179&lt;=ученики!$J$3*аудитории!$G$5),IF(F178+1&lt;=аудитории!$G$5,F178+1,1),IF(F178+1&lt;=аудитории!$G$5-1,F178+1,1)),"")</f>
      </c>
      <c r="G179" s="35">
        <f t="shared" si="7"/>
      </c>
      <c r="H179" s="35">
        <f t="shared" si="6"/>
      </c>
    </row>
    <row r="180" spans="1:8" ht="12.75">
      <c r="A180" s="35">
        <f>ученики!A177</f>
      </c>
      <c r="B180" s="35">
        <f>ученики!H177</f>
      </c>
      <c r="C180" s="35">
        <f ca="1">IF(ученики!D177&lt;&gt;"",RAND(),"")</f>
      </c>
      <c r="E180" s="35">
        <f t="shared" si="8"/>
      </c>
      <c r="F180" s="35">
        <f>IF(A180&lt;&gt;"",IF(OR(ученики!$J$3=0,E180&lt;=ученики!$J$3*аудитории!$G$5),IF(F179+1&lt;=аудитории!$G$5,F179+1,1),IF(F179+1&lt;=аудитории!$G$5-1,F179+1,1)),"")</f>
      </c>
      <c r="G180" s="35">
        <f t="shared" si="7"/>
      </c>
      <c r="H180" s="35">
        <f t="shared" si="6"/>
      </c>
    </row>
    <row r="181" spans="1:8" ht="12.75">
      <c r="A181" s="35">
        <f>ученики!A154</f>
      </c>
      <c r="B181" s="35">
        <f>ученики!H154</f>
      </c>
      <c r="C181" s="35">
        <f ca="1">IF(ученики!D154&lt;&gt;"",RAND(),"")</f>
      </c>
      <c r="E181" s="35">
        <f t="shared" si="8"/>
      </c>
      <c r="F181" s="35">
        <f>IF(A181&lt;&gt;"",IF(OR(ученики!$J$3=0,E181&lt;=ученики!$J$3*аудитории!$G$5),IF(F180+1&lt;=аудитории!$G$5,F180+1,1),IF(F180+1&lt;=аудитории!$G$5-1,F180+1,1)),"")</f>
      </c>
      <c r="G181" s="35">
        <f t="shared" si="7"/>
      </c>
      <c r="H181" s="35">
        <f t="shared" si="6"/>
      </c>
    </row>
    <row r="182" spans="1:8" ht="12.75">
      <c r="A182" s="35">
        <f>ученики!A176</f>
      </c>
      <c r="B182" s="35">
        <f>ученики!H176</f>
      </c>
      <c r="C182" s="35">
        <f ca="1">IF(ученики!D176&lt;&gt;"",RAND(),"")</f>
      </c>
      <c r="E182" s="35">
        <f t="shared" si="8"/>
      </c>
      <c r="F182" s="35">
        <f>IF(A182&lt;&gt;"",IF(OR(ученики!$J$3=0,E182&lt;=ученики!$J$3*аудитории!$G$5),IF(F181+1&lt;=аудитории!$G$5,F181+1,1),IF(F181+1&lt;=аудитории!$G$5-1,F181+1,1)),"")</f>
      </c>
      <c r="G182" s="35">
        <f t="shared" si="7"/>
      </c>
      <c r="H182" s="35">
        <f t="shared" si="6"/>
      </c>
    </row>
    <row r="183" spans="1:8" ht="12.75">
      <c r="A183" s="35">
        <f>ученики!A215</f>
      </c>
      <c r="B183" s="35">
        <f>ученики!H215</f>
      </c>
      <c r="C183" s="35">
        <f ca="1">IF(ученики!D215&lt;&gt;"",RAND(),"")</f>
      </c>
      <c r="E183" s="35">
        <f t="shared" si="8"/>
      </c>
      <c r="F183" s="35">
        <f>IF(A183&lt;&gt;"",IF(OR(ученики!$J$3=0,E183&lt;=ученики!$J$3*аудитории!$G$5),IF(F182+1&lt;=аудитории!$G$5,F182+1,1),IF(F182+1&lt;=аудитории!$G$5-1,F182+1,1)),"")</f>
      </c>
      <c r="G183" s="35">
        <f t="shared" si="7"/>
      </c>
      <c r="H183" s="35">
        <f t="shared" si="6"/>
      </c>
    </row>
    <row r="184" spans="1:8" ht="12.75">
      <c r="A184" s="35">
        <f>ученики!A212</f>
      </c>
      <c r="B184" s="35">
        <f>ученики!H212</f>
      </c>
      <c r="C184" s="35">
        <f ca="1">IF(ученики!D212&lt;&gt;"",RAND(),"")</f>
      </c>
      <c r="E184" s="35">
        <f t="shared" si="8"/>
      </c>
      <c r="F184" s="35">
        <f>IF(A184&lt;&gt;"",IF(OR(ученики!$J$3=0,E184&lt;=ученики!$J$3*аудитории!$G$5),IF(F183+1&lt;=аудитории!$G$5,F183+1,1),IF(F183+1&lt;=аудитории!$G$5-1,F183+1,1)),"")</f>
      </c>
      <c r="G184" s="35">
        <f t="shared" si="7"/>
      </c>
      <c r="H184" s="35">
        <f t="shared" si="6"/>
      </c>
    </row>
    <row r="185" spans="1:8" ht="12.75">
      <c r="A185" s="35">
        <f>ученики!A208</f>
      </c>
      <c r="B185" s="35">
        <f>ученики!H208</f>
      </c>
      <c r="C185" s="35">
        <f ca="1">IF(ученики!D208&lt;&gt;"",RAND(),"")</f>
      </c>
      <c r="E185" s="35">
        <f t="shared" si="8"/>
      </c>
      <c r="F185" s="35">
        <f>IF(A185&lt;&gt;"",IF(OR(ученики!$J$3=0,E185&lt;=ученики!$J$3*аудитории!$G$5),IF(F184+1&lt;=аудитории!$G$5,F184+1,1),IF(F184+1&lt;=аудитории!$G$5-1,F184+1,1)),"")</f>
      </c>
      <c r="G185" s="35">
        <f t="shared" si="7"/>
      </c>
      <c r="H185" s="35">
        <f t="shared" si="6"/>
      </c>
    </row>
    <row r="186" spans="1:8" ht="12.75">
      <c r="A186" s="35">
        <f>ученики!A214</f>
      </c>
      <c r="B186" s="35">
        <f>ученики!H214</f>
      </c>
      <c r="C186" s="35">
        <f ca="1">IF(ученики!D214&lt;&gt;"",RAND(),"")</f>
      </c>
      <c r="E186" s="35">
        <f t="shared" si="8"/>
      </c>
      <c r="F186" s="35">
        <f>IF(A186&lt;&gt;"",IF(OR(ученики!$J$3=0,E186&lt;=ученики!$J$3*аудитории!$G$5),IF(F185+1&lt;=аудитории!$G$5,F185+1,1),IF(F185+1&lt;=аудитории!$G$5-1,F185+1,1)),"")</f>
      </c>
      <c r="G186" s="35">
        <f t="shared" si="7"/>
      </c>
      <c r="H186" s="35">
        <f t="shared" si="6"/>
      </c>
    </row>
    <row r="187" spans="1:8" ht="12.75">
      <c r="A187" s="35">
        <f>ученики!A213</f>
      </c>
      <c r="B187" s="35">
        <f>ученики!H213</f>
      </c>
      <c r="C187" s="35">
        <f ca="1">IF(ученики!D213&lt;&gt;"",RAND(),"")</f>
      </c>
      <c r="E187" s="35">
        <f t="shared" si="8"/>
      </c>
      <c r="F187" s="35">
        <f>IF(A187&lt;&gt;"",IF(OR(ученики!$J$3=0,E187&lt;=ученики!$J$3*аудитории!$G$5),IF(F186+1&lt;=аудитории!$G$5,F186+1,1),IF(F186+1&lt;=аудитории!$G$5-1,F186+1,1)),"")</f>
      </c>
      <c r="G187" s="35">
        <f t="shared" si="7"/>
      </c>
      <c r="H187" s="35">
        <f t="shared" si="6"/>
      </c>
    </row>
    <row r="188" spans="1:8" ht="12.75">
      <c r="A188" s="35">
        <f>ученики!A191</f>
      </c>
      <c r="B188" s="35">
        <f>ученики!H191</f>
      </c>
      <c r="C188" s="35">
        <f ca="1">IF(ученики!D191&lt;&gt;"",RAND(),"")</f>
      </c>
      <c r="E188" s="35">
        <f t="shared" si="8"/>
      </c>
      <c r="F188" s="35">
        <f>IF(A188&lt;&gt;"",IF(OR(ученики!$J$3=0,E188&lt;=ученики!$J$3*аудитории!$G$5),IF(F187+1&lt;=аудитории!$G$5,F187+1,1),IF(F187+1&lt;=аудитории!$G$5-1,F187+1,1)),"")</f>
      </c>
      <c r="G188" s="35">
        <f t="shared" si="7"/>
      </c>
      <c r="H188" s="35">
        <f t="shared" si="6"/>
      </c>
    </row>
    <row r="189" spans="1:8" ht="12.75">
      <c r="A189" s="35">
        <f>ученики!A209</f>
      </c>
      <c r="B189" s="35">
        <f>ученики!H209</f>
      </c>
      <c r="C189" s="35">
        <f ca="1">IF(ученики!D209&lt;&gt;"",RAND(),"")</f>
      </c>
      <c r="E189" s="35">
        <f t="shared" si="8"/>
      </c>
      <c r="F189" s="35">
        <f>IF(A189&lt;&gt;"",IF(OR(ученики!$J$3=0,E189&lt;=ученики!$J$3*аудитории!$G$5),IF(F188+1&lt;=аудитории!$G$5,F188+1,1),IF(F188+1&lt;=аудитории!$G$5-1,F188+1,1)),"")</f>
      </c>
      <c r="G189" s="35">
        <f t="shared" si="7"/>
      </c>
      <c r="H189" s="35">
        <f t="shared" si="6"/>
      </c>
    </row>
    <row r="190" spans="1:8" ht="12.75">
      <c r="A190" s="35">
        <f>ученики!A211</f>
      </c>
      <c r="B190" s="35">
        <f>ученики!H211</f>
      </c>
      <c r="C190" s="35">
        <f ca="1">IF(ученики!D211&lt;&gt;"",RAND(),"")</f>
      </c>
      <c r="E190" s="35">
        <f t="shared" si="8"/>
      </c>
      <c r="F190" s="35">
        <f>IF(A190&lt;&gt;"",IF(OR(ученики!$J$3=0,E190&lt;=ученики!$J$3*аудитории!$G$5),IF(F189+1&lt;=аудитории!$G$5,F189+1,1),IF(F189+1&lt;=аудитории!$G$5-1,F189+1,1)),"")</f>
      </c>
      <c r="G190" s="35">
        <f t="shared" si="7"/>
      </c>
      <c r="H190" s="35">
        <f aca="true" t="shared" si="9" ref="H190:H253">IF(A190&lt;&gt;"",IF(F190-F189=1,H189,H189+1),"")</f>
      </c>
    </row>
    <row r="191" spans="1:8" ht="12.75">
      <c r="A191" s="35">
        <f>ученики!A202</f>
      </c>
      <c r="B191" s="35">
        <f>ученики!H202</f>
      </c>
      <c r="C191" s="35">
        <f ca="1">IF(ученики!D202&lt;&gt;"",RAND(),"")</f>
      </c>
      <c r="E191" s="35">
        <f t="shared" si="8"/>
      </c>
      <c r="F191" s="35">
        <f>IF(A191&lt;&gt;"",IF(OR(ученики!$J$3=0,E191&lt;=ученики!$J$3*аудитории!$G$5),IF(F190+1&lt;=аудитории!$G$5,F190+1,1),IF(F190+1&lt;=аудитории!$G$5-1,F190+1,1)),"")</f>
      </c>
      <c r="G191" s="35">
        <f t="shared" si="7"/>
      </c>
      <c r="H191" s="35">
        <f t="shared" si="9"/>
      </c>
    </row>
    <row r="192" spans="1:8" ht="12.75">
      <c r="A192" s="35">
        <f>ученики!A200</f>
      </c>
      <c r="B192" s="35">
        <f>ученики!H200</f>
      </c>
      <c r="C192" s="35">
        <f ca="1">IF(ученики!D200&lt;&gt;"",RAND(),"")</f>
      </c>
      <c r="E192" s="35">
        <f t="shared" si="8"/>
      </c>
      <c r="F192" s="35">
        <f>IF(A192&lt;&gt;"",IF(OR(ученики!$J$3=0,E192&lt;=ученики!$J$3*аудитории!$G$5),IF(F191+1&lt;=аудитории!$G$5,F191+1,1),IF(F191+1&lt;=аудитории!$G$5-1,F191+1,1)),"")</f>
      </c>
      <c r="G192" s="35">
        <f t="shared" si="7"/>
      </c>
      <c r="H192" s="35">
        <f t="shared" si="9"/>
      </c>
    </row>
    <row r="193" spans="1:8" ht="12.75">
      <c r="A193" s="35">
        <f>ученики!A189</f>
      </c>
      <c r="B193" s="35">
        <f>ученики!H189</f>
      </c>
      <c r="C193" s="35">
        <f ca="1">IF(ученики!D189&lt;&gt;"",RAND(),"")</f>
      </c>
      <c r="E193" s="35">
        <f t="shared" si="8"/>
      </c>
      <c r="F193" s="35">
        <f>IF(A193&lt;&gt;"",IF(OR(ученики!$J$3=0,E193&lt;=ученики!$J$3*аудитории!$G$5),IF(F192+1&lt;=аудитории!$G$5,F192+1,1),IF(F192+1&lt;=аудитории!$G$5-1,F192+1,1)),"")</f>
      </c>
      <c r="G193" s="35">
        <f t="shared" si="7"/>
      </c>
      <c r="H193" s="35">
        <f t="shared" si="9"/>
      </c>
    </row>
    <row r="194" spans="1:8" ht="12.75">
      <c r="A194" s="35">
        <f>ученики!A197</f>
      </c>
      <c r="B194" s="35">
        <f>ученики!H197</f>
      </c>
      <c r="C194" s="35">
        <f ca="1">IF(ученики!D197&lt;&gt;"",RAND(),"")</f>
      </c>
      <c r="E194" s="35">
        <f t="shared" si="8"/>
      </c>
      <c r="F194" s="35">
        <f>IF(A194&lt;&gt;"",IF(OR(ученики!$J$3=0,E194&lt;=ученики!$J$3*аудитории!$G$5),IF(F193+1&lt;=аудитории!$G$5,F193+1,1),IF(F193+1&lt;=аудитории!$G$5-1,F193+1,1)),"")</f>
      </c>
      <c r="G194" s="35">
        <f t="shared" si="7"/>
      </c>
      <c r="H194" s="35">
        <f t="shared" si="9"/>
      </c>
    </row>
    <row r="195" spans="1:8" ht="12.75">
      <c r="A195" s="35">
        <f>ученики!A196</f>
      </c>
      <c r="B195" s="35">
        <f>ученики!H196</f>
      </c>
      <c r="C195" s="35">
        <f ca="1">IF(ученики!D196&lt;&gt;"",RAND(),"")</f>
      </c>
      <c r="E195" s="35">
        <f t="shared" si="8"/>
      </c>
      <c r="F195" s="35">
        <f>IF(A195&lt;&gt;"",IF(OR(ученики!$J$3=0,E195&lt;=ученики!$J$3*аудитории!$G$5),IF(F194+1&lt;=аудитории!$G$5,F194+1,1),IF(F194+1&lt;=аудитории!$G$5-1,F194+1,1)),"")</f>
      </c>
      <c r="G195" s="35">
        <f aca="true" t="shared" si="10" ref="G195:G258">IF(A195&lt;&gt;"",INDEX($K$2:$L$16,H195,2),"")</f>
      </c>
      <c r="H195" s="35">
        <f t="shared" si="9"/>
      </c>
    </row>
    <row r="196" spans="1:8" ht="12.75">
      <c r="A196" s="35">
        <f>ученики!A207</f>
      </c>
      <c r="B196" s="35">
        <f>ученики!H207</f>
      </c>
      <c r="C196" s="35">
        <f ca="1">IF(ученики!D207&lt;&gt;"",RAND(),"")</f>
      </c>
      <c r="E196" s="35">
        <f aca="true" t="shared" si="11" ref="E196:E259">IF(A196&lt;&gt;"",E195+1,"")</f>
      </c>
      <c r="F196" s="35">
        <f>IF(A196&lt;&gt;"",IF(OR(ученики!$J$3=0,E196&lt;=ученики!$J$3*аудитории!$G$5),IF(F195+1&lt;=аудитории!$G$5,F195+1,1),IF(F195+1&lt;=аудитории!$G$5-1,F195+1,1)),"")</f>
      </c>
      <c r="G196" s="35">
        <f t="shared" si="10"/>
      </c>
      <c r="H196" s="35">
        <f t="shared" si="9"/>
      </c>
    </row>
    <row r="197" spans="1:8" ht="12.75">
      <c r="A197" s="35">
        <f>ученики!A205</f>
      </c>
      <c r="B197" s="35">
        <f>ученики!H205</f>
      </c>
      <c r="C197" s="35">
        <f ca="1">IF(ученики!D205&lt;&gt;"",RAND(),"")</f>
      </c>
      <c r="E197" s="35">
        <f t="shared" si="11"/>
      </c>
      <c r="F197" s="35">
        <f>IF(A197&lt;&gt;"",IF(OR(ученики!$J$3=0,E197&lt;=ученики!$J$3*аудитории!$G$5),IF(F196+1&lt;=аудитории!$G$5,F196+1,1),IF(F196+1&lt;=аудитории!$G$5-1,F196+1,1)),"")</f>
      </c>
      <c r="G197" s="35">
        <f t="shared" si="10"/>
      </c>
      <c r="H197" s="35">
        <f t="shared" si="9"/>
      </c>
    </row>
    <row r="198" spans="1:8" ht="12.75">
      <c r="A198" s="35">
        <f>ученики!A188</f>
      </c>
      <c r="B198" s="35">
        <f>ученики!H188</f>
      </c>
      <c r="C198" s="35">
        <f ca="1">IF(ученики!D188&lt;&gt;"",RAND(),"")</f>
      </c>
      <c r="E198" s="35">
        <f t="shared" si="11"/>
      </c>
      <c r="F198" s="35">
        <f>IF(A198&lt;&gt;"",IF(OR(ученики!$J$3=0,E198&lt;=ученики!$J$3*аудитории!$G$5),IF(F197+1&lt;=аудитории!$G$5,F197+1,1),IF(F197+1&lt;=аудитории!$G$5-1,F197+1,1)),"")</f>
      </c>
      <c r="G198" s="35">
        <f t="shared" si="10"/>
      </c>
      <c r="H198" s="35">
        <f t="shared" si="9"/>
      </c>
    </row>
    <row r="199" spans="1:8" ht="12.75">
      <c r="A199" s="35">
        <f>ученики!A190</f>
      </c>
      <c r="B199" s="35">
        <f>ученики!H190</f>
      </c>
      <c r="C199" s="35">
        <f ca="1">IF(ученики!D190&lt;&gt;"",RAND(),"")</f>
      </c>
      <c r="E199" s="35">
        <f t="shared" si="11"/>
      </c>
      <c r="F199" s="35">
        <f>IF(A199&lt;&gt;"",IF(OR(ученики!$J$3=0,E199&lt;=ученики!$J$3*аудитории!$G$5),IF(F198+1&lt;=аудитории!$G$5,F198+1,1),IF(F198+1&lt;=аудитории!$G$5-1,F198+1,1)),"")</f>
      </c>
      <c r="G199" s="35">
        <f t="shared" si="10"/>
      </c>
      <c r="H199" s="35">
        <f t="shared" si="9"/>
      </c>
    </row>
    <row r="200" spans="1:8" ht="12.75">
      <c r="A200" s="35">
        <f>ученики!A198</f>
      </c>
      <c r="B200" s="35">
        <f>ученики!H198</f>
      </c>
      <c r="C200" s="35">
        <f ca="1">IF(ученики!D198&lt;&gt;"",RAND(),"")</f>
      </c>
      <c r="E200" s="35">
        <f t="shared" si="11"/>
      </c>
      <c r="F200" s="35">
        <f>IF(A200&lt;&gt;"",IF(OR(ученики!$J$3=0,E200&lt;=ученики!$J$3*аудитории!$G$5),IF(F199+1&lt;=аудитории!$G$5,F199+1,1),IF(F199+1&lt;=аудитории!$G$5-1,F199+1,1)),"")</f>
      </c>
      <c r="G200" s="35">
        <f t="shared" si="10"/>
      </c>
      <c r="H200" s="35">
        <f t="shared" si="9"/>
      </c>
    </row>
    <row r="201" spans="1:8" ht="12.75">
      <c r="A201" s="35">
        <f>ученики!A203</f>
      </c>
      <c r="B201" s="35">
        <f>ученики!H203</f>
      </c>
      <c r="C201" s="35">
        <f ca="1">IF(ученики!D203&lt;&gt;"",RAND(),"")</f>
      </c>
      <c r="E201" s="35">
        <f t="shared" si="11"/>
      </c>
      <c r="F201" s="35">
        <f>IF(A201&lt;&gt;"",IF(OR(ученики!$J$3=0,E201&lt;=ученики!$J$3*аудитории!$G$5),IF(F200+1&lt;=аудитории!$G$5,F200+1,1),IF(F200+1&lt;=аудитории!$G$5-1,F200+1,1)),"")</f>
      </c>
      <c r="G201" s="35">
        <f t="shared" si="10"/>
      </c>
      <c r="H201" s="35">
        <f t="shared" si="9"/>
      </c>
    </row>
    <row r="202" spans="1:8" ht="12.75">
      <c r="A202" s="35">
        <f>ученики!A206</f>
      </c>
      <c r="B202" s="35">
        <f>ученики!H206</f>
      </c>
      <c r="C202" s="35">
        <f ca="1">IF(ученики!D206&lt;&gt;"",RAND(),"")</f>
      </c>
      <c r="E202" s="35">
        <f t="shared" si="11"/>
      </c>
      <c r="F202" s="35">
        <f>IF(A202&lt;&gt;"",IF(OR(ученики!$J$3=0,E202&lt;=ученики!$J$3*аудитории!$G$5),IF(F201+1&lt;=аудитории!$G$5,F201+1,1),IF(F201+1&lt;=аудитории!$G$5-1,F201+1,1)),"")</f>
      </c>
      <c r="G202" s="35">
        <f t="shared" si="10"/>
      </c>
      <c r="H202" s="35">
        <f t="shared" si="9"/>
      </c>
    </row>
    <row r="203" spans="1:8" ht="12.75">
      <c r="A203" s="35">
        <f>ученики!A185</f>
      </c>
      <c r="B203" s="35">
        <f>ученики!H185</f>
      </c>
      <c r="C203" s="35">
        <f ca="1">IF(ученики!D185&lt;&gt;"",RAND(),"")</f>
      </c>
      <c r="E203" s="35">
        <f t="shared" si="11"/>
      </c>
      <c r="F203" s="35">
        <f>IF(A203&lt;&gt;"",IF(OR(ученики!$J$3=0,E203&lt;=ученики!$J$3*аудитории!$G$5),IF(F202+1&lt;=аудитории!$G$5,F202+1,1),IF(F202+1&lt;=аудитории!$G$5-1,F202+1,1)),"")</f>
      </c>
      <c r="G203" s="35">
        <f t="shared" si="10"/>
      </c>
      <c r="H203" s="35">
        <f t="shared" si="9"/>
      </c>
    </row>
    <row r="204" spans="1:8" ht="12.75">
      <c r="A204" s="35">
        <f>ученики!A204</f>
      </c>
      <c r="B204" s="35">
        <f>ученики!H204</f>
      </c>
      <c r="C204" s="35">
        <f ca="1">IF(ученики!D204&lt;&gt;"",RAND(),"")</f>
      </c>
      <c r="E204" s="35">
        <f t="shared" si="11"/>
      </c>
      <c r="F204" s="35">
        <f>IF(A204&lt;&gt;"",IF(OR(ученики!$J$3=0,E204&lt;=ученики!$J$3*аудитории!$G$5),IF(F203+1&lt;=аудитории!$G$5,F203+1,1),IF(F203+1&lt;=аудитории!$G$5-1,F203+1,1)),"")</f>
      </c>
      <c r="G204" s="35">
        <f t="shared" si="10"/>
      </c>
      <c r="H204" s="35">
        <f t="shared" si="9"/>
      </c>
    </row>
    <row r="205" spans="1:8" ht="12.75">
      <c r="A205" s="35">
        <f>ученики!A194</f>
      </c>
      <c r="B205" s="35">
        <f>ученики!H194</f>
      </c>
      <c r="C205" s="35">
        <f ca="1">IF(ученики!D194&lt;&gt;"",RAND(),"")</f>
      </c>
      <c r="E205" s="35">
        <f t="shared" si="11"/>
      </c>
      <c r="F205" s="35">
        <f>IF(A205&lt;&gt;"",IF(OR(ученики!$J$3=0,E205&lt;=ученики!$J$3*аудитории!$G$5),IF(F204+1&lt;=аудитории!$G$5,F204+1,1),IF(F204+1&lt;=аудитории!$G$5-1,F204+1,1)),"")</f>
      </c>
      <c r="G205" s="35">
        <f t="shared" si="10"/>
      </c>
      <c r="H205" s="35">
        <f t="shared" si="9"/>
      </c>
    </row>
    <row r="206" spans="1:8" ht="12.75">
      <c r="A206" s="35">
        <f>ученики!A199</f>
      </c>
      <c r="B206" s="35">
        <f>ученики!H199</f>
      </c>
      <c r="C206" s="35">
        <f ca="1">IF(ученики!D199&lt;&gt;"",RAND(),"")</f>
      </c>
      <c r="E206" s="35">
        <f t="shared" si="11"/>
      </c>
      <c r="F206" s="35">
        <f>IF(A206&lt;&gt;"",IF(OR(ученики!$J$3=0,E206&lt;=ученики!$J$3*аудитории!$G$5),IF(F205+1&lt;=аудитории!$G$5,F205+1,1),IF(F205+1&lt;=аудитории!$G$5-1,F205+1,1)),"")</f>
      </c>
      <c r="G206" s="35">
        <f t="shared" si="10"/>
      </c>
      <c r="H206" s="35">
        <f t="shared" si="9"/>
      </c>
    </row>
    <row r="207" spans="1:8" ht="12.75">
      <c r="A207" s="35">
        <f>ученики!A187</f>
      </c>
      <c r="B207" s="35">
        <f>ученики!H187</f>
      </c>
      <c r="C207" s="35">
        <f ca="1">IF(ученики!D187&lt;&gt;"",RAND(),"")</f>
      </c>
      <c r="E207" s="35">
        <f t="shared" si="11"/>
      </c>
      <c r="F207" s="35">
        <f>IF(A207&lt;&gt;"",IF(OR(ученики!$J$3=0,E207&lt;=ученики!$J$3*аудитории!$G$5),IF(F206+1&lt;=аудитории!$G$5,F206+1,1),IF(F206+1&lt;=аудитории!$G$5-1,F206+1,1)),"")</f>
      </c>
      <c r="G207" s="35">
        <f t="shared" si="10"/>
      </c>
      <c r="H207" s="35">
        <f t="shared" si="9"/>
      </c>
    </row>
    <row r="208" spans="1:8" ht="12.75">
      <c r="A208" s="35">
        <f>ученики!A184</f>
      </c>
      <c r="B208" s="35">
        <f>ученики!H184</f>
      </c>
      <c r="C208" s="35">
        <f ca="1">IF(ученики!D184&lt;&gt;"",RAND(),"")</f>
      </c>
      <c r="E208" s="35">
        <f t="shared" si="11"/>
      </c>
      <c r="F208" s="35">
        <f>IF(A208&lt;&gt;"",IF(OR(ученики!$J$3=0,E208&lt;=ученики!$J$3*аудитории!$G$5),IF(F207+1&lt;=аудитории!$G$5,F207+1,1),IF(F207+1&lt;=аудитории!$G$5-1,F207+1,1)),"")</f>
      </c>
      <c r="G208" s="35">
        <f t="shared" si="10"/>
      </c>
      <c r="H208" s="35">
        <f t="shared" si="9"/>
      </c>
    </row>
    <row r="209" spans="1:8" ht="12.75">
      <c r="A209" s="35">
        <f>ученики!A210</f>
      </c>
      <c r="B209" s="35">
        <f>ученики!H210</f>
      </c>
      <c r="C209" s="35">
        <f ca="1">IF(ученики!D210&lt;&gt;"",RAND(),"")</f>
      </c>
      <c r="E209" s="35">
        <f t="shared" si="11"/>
      </c>
      <c r="F209" s="35">
        <f>IF(A209&lt;&gt;"",IF(OR(ученики!$J$3=0,E209&lt;=ученики!$J$3*аудитории!$G$5),IF(F208+1&lt;=аудитории!$G$5,F208+1,1),IF(F208+1&lt;=аудитории!$G$5-1,F208+1,1)),"")</f>
      </c>
      <c r="G209" s="35">
        <f t="shared" si="10"/>
      </c>
      <c r="H209" s="35">
        <f t="shared" si="9"/>
      </c>
    </row>
    <row r="210" spans="1:8" ht="12.75">
      <c r="A210" s="35">
        <f>ученики!A186</f>
      </c>
      <c r="B210" s="35">
        <f>ученики!H186</f>
      </c>
      <c r="C210" s="35">
        <f ca="1">IF(ученики!D186&lt;&gt;"",RAND(),"")</f>
      </c>
      <c r="E210" s="35">
        <f t="shared" si="11"/>
      </c>
      <c r="F210" s="35">
        <f>IF(A210&lt;&gt;"",IF(OR(ученики!$J$3=0,E210&lt;=ученики!$J$3*аудитории!$G$5),IF(F209+1&lt;=аудитории!$G$5,F209+1,1),IF(F209+1&lt;=аудитории!$G$5-1,F209+1,1)),"")</f>
      </c>
      <c r="G210" s="35">
        <f t="shared" si="10"/>
      </c>
      <c r="H210" s="35">
        <f t="shared" si="9"/>
      </c>
    </row>
    <row r="211" spans="1:8" ht="12.75">
      <c r="A211" s="35">
        <f>ученики!A193</f>
      </c>
      <c r="B211" s="35">
        <f>ученики!H193</f>
      </c>
      <c r="C211" s="35">
        <f ca="1">IF(ученики!D193&lt;&gt;"",RAND(),"")</f>
      </c>
      <c r="E211" s="35">
        <f t="shared" si="11"/>
      </c>
      <c r="F211" s="35">
        <f>IF(A211&lt;&gt;"",IF(OR(ученики!$J$3=0,E211&lt;=ученики!$J$3*аудитории!$G$5),IF(F210+1&lt;=аудитории!$G$5,F210+1,1),IF(F210+1&lt;=аудитории!$G$5-1,F210+1,1)),"")</f>
      </c>
      <c r="G211" s="35">
        <f t="shared" si="10"/>
      </c>
      <c r="H211" s="35">
        <f t="shared" si="9"/>
      </c>
    </row>
    <row r="212" spans="1:8" ht="12.75">
      <c r="A212" s="35">
        <f>ученики!A195</f>
      </c>
      <c r="B212" s="35">
        <f>ученики!H195</f>
      </c>
      <c r="C212" s="35">
        <f ca="1">IF(ученики!D195&lt;&gt;"",RAND(),"")</f>
      </c>
      <c r="E212" s="35">
        <f t="shared" si="11"/>
      </c>
      <c r="F212" s="35">
        <f>IF(A212&lt;&gt;"",IF(OR(ученики!$J$3=0,E212&lt;=ученики!$J$3*аудитории!$G$5),IF(F211+1&lt;=аудитории!$G$5,F211+1,1),IF(F211+1&lt;=аудитории!$G$5-1,F211+1,1)),"")</f>
      </c>
      <c r="G212" s="35">
        <f t="shared" si="10"/>
      </c>
      <c r="H212" s="35">
        <f t="shared" si="9"/>
      </c>
    </row>
    <row r="213" spans="1:8" ht="12.75">
      <c r="A213" s="35">
        <f>ученики!A201</f>
      </c>
      <c r="B213" s="35">
        <f>ученики!H201</f>
      </c>
      <c r="C213" s="35">
        <f ca="1">IF(ученики!D201&lt;&gt;"",RAND(),"")</f>
      </c>
      <c r="E213" s="35">
        <f t="shared" si="11"/>
      </c>
      <c r="F213" s="35">
        <f>IF(A213&lt;&gt;"",IF(OR(ученики!$J$3=0,E213&lt;=ученики!$J$3*аудитории!$G$5),IF(F212+1&lt;=аудитории!$G$5,F212+1,1),IF(F212+1&lt;=аудитории!$G$5-1,F212+1,1)),"")</f>
      </c>
      <c r="G213" s="35">
        <f t="shared" si="10"/>
      </c>
      <c r="H213" s="35">
        <f t="shared" si="9"/>
      </c>
    </row>
    <row r="214" spans="1:8" ht="12.75">
      <c r="A214" s="35">
        <f>ученики!A192</f>
      </c>
      <c r="B214" s="35">
        <f>ученики!H192</f>
      </c>
      <c r="C214" s="35">
        <f ca="1">IF(ученики!D192&lt;&gt;"",RAND(),"")</f>
      </c>
      <c r="E214" s="35">
        <f t="shared" si="11"/>
      </c>
      <c r="F214" s="35">
        <f>IF(A214&lt;&gt;"",IF(OR(ученики!$J$3=0,E214&lt;=ученики!$J$3*аудитории!$G$5),IF(F213+1&lt;=аудитории!$G$5,F213+1,1),IF(F213+1&lt;=аудитории!$G$5-1,F213+1,1)),"")</f>
      </c>
      <c r="G214" s="35">
        <f t="shared" si="10"/>
      </c>
      <c r="H214" s="35">
        <f t="shared" si="9"/>
      </c>
    </row>
    <row r="215" spans="1:8" ht="12.75">
      <c r="A215" s="35">
        <f>ученики!A218</f>
      </c>
      <c r="B215" s="35">
        <f>ученики!H218</f>
      </c>
      <c r="C215" s="35">
        <f ca="1">IF(ученики!D218&lt;&gt;"",RAND(),"")</f>
      </c>
      <c r="E215" s="35">
        <f t="shared" si="11"/>
      </c>
      <c r="F215" s="35">
        <f>IF(A215&lt;&gt;"",IF(OR(ученики!$J$3=0,E215&lt;=ученики!$J$3*аудитории!$G$5),IF(F214+1&lt;=аудитории!$G$5,F214+1,1),IF(F214+1&lt;=аудитории!$G$5-1,F214+1,1)),"")</f>
      </c>
      <c r="G215" s="35">
        <f t="shared" si="10"/>
      </c>
      <c r="H215" s="35">
        <f t="shared" si="9"/>
      </c>
    </row>
    <row r="216" spans="1:8" ht="12.75">
      <c r="A216" s="35">
        <f>ученики!A217</f>
      </c>
      <c r="B216" s="35">
        <f>ученики!H217</f>
      </c>
      <c r="C216" s="35">
        <f ca="1">IF(ученики!D217&lt;&gt;"",RAND(),"")</f>
      </c>
      <c r="E216" s="35">
        <f t="shared" si="11"/>
      </c>
      <c r="F216" s="35">
        <f>IF(A216&lt;&gt;"",IF(OR(ученики!$J$3=0,E216&lt;=ученики!$J$3*аудитории!$G$5),IF(F215+1&lt;=аудитории!$G$5,F215+1,1),IF(F215+1&lt;=аудитории!$G$5-1,F215+1,1)),"")</f>
      </c>
      <c r="G216" s="35">
        <f t="shared" si="10"/>
      </c>
      <c r="H216" s="35">
        <f t="shared" si="9"/>
      </c>
    </row>
    <row r="217" spans="1:8" ht="12.75">
      <c r="A217" s="35">
        <f>ученики!A219</f>
      </c>
      <c r="B217" s="35">
        <f>ученики!H219</f>
      </c>
      <c r="C217" s="35">
        <f ca="1">IF(ученики!D219&lt;&gt;"",RAND(),"")</f>
      </c>
      <c r="E217" s="35">
        <f t="shared" si="11"/>
      </c>
      <c r="F217" s="35">
        <f>IF(A217&lt;&gt;"",IF(OR(ученики!$J$3=0,E217&lt;=ученики!$J$3*аудитории!$G$5),IF(F216+1&lt;=аудитории!$G$5,F216+1,1),IF(F216+1&lt;=аудитории!$G$5-1,F216+1,1)),"")</f>
      </c>
      <c r="G217" s="35">
        <f t="shared" si="10"/>
      </c>
      <c r="H217" s="35">
        <f t="shared" si="9"/>
      </c>
    </row>
    <row r="218" spans="1:8" ht="12.75">
      <c r="A218" s="35">
        <f>ученики!A216</f>
      </c>
      <c r="B218" s="35">
        <f>ученики!H216</f>
      </c>
      <c r="C218" s="35">
        <f ca="1">IF(ученики!D216&lt;&gt;"",RAND(),"")</f>
      </c>
      <c r="E218" s="35">
        <f t="shared" si="11"/>
      </c>
      <c r="F218" s="35">
        <f>IF(A218&lt;&gt;"",IF(OR(ученики!$J$3=0,E218&lt;=ученики!$J$3*аудитории!$G$5),IF(F217+1&lt;=аудитории!$G$5,F217+1,1),IF(F217+1&lt;=аудитории!$G$5-1,F217+1,1)),"")</f>
      </c>
      <c r="G218" s="35">
        <f t="shared" si="10"/>
      </c>
      <c r="H218" s="35">
        <f t="shared" si="9"/>
      </c>
    </row>
    <row r="219" spans="1:8" ht="12.75">
      <c r="A219" s="35">
        <f>ученики!A223</f>
      </c>
      <c r="B219" s="35">
        <f>ученики!H223</f>
      </c>
      <c r="C219" s="35">
        <f ca="1">IF(ученики!D223&lt;&gt;"",RAND(),"")</f>
      </c>
      <c r="E219" s="35">
        <f t="shared" si="11"/>
      </c>
      <c r="F219" s="35">
        <f>IF(A219&lt;&gt;"",IF(OR(ученики!$J$3=0,E219&lt;=ученики!$J$3*аудитории!$G$5),IF(F218+1&lt;=аудитории!$G$5,F218+1,1),IF(F218+1&lt;=аудитории!$G$5-1,F218+1,1)),"")</f>
      </c>
      <c r="G219" s="35">
        <f t="shared" si="10"/>
      </c>
      <c r="H219" s="35">
        <f t="shared" si="9"/>
      </c>
    </row>
    <row r="220" spans="1:8" ht="12.75">
      <c r="A220" s="35">
        <f>ученики!A220</f>
      </c>
      <c r="B220" s="35">
        <f>ученики!H220</f>
      </c>
      <c r="C220" s="35">
        <f ca="1">IF(ученики!D220&lt;&gt;"",RAND(),"")</f>
      </c>
      <c r="E220" s="35">
        <f t="shared" si="11"/>
      </c>
      <c r="F220" s="35">
        <f>IF(A220&lt;&gt;"",IF(OR(ученики!$J$3=0,E220&lt;=ученики!$J$3*аудитории!$G$5),IF(F219+1&lt;=аудитории!$G$5,F219+1,1),IF(F219+1&lt;=аудитории!$G$5-1,F219+1,1)),"")</f>
      </c>
      <c r="G220" s="35">
        <f t="shared" si="10"/>
      </c>
      <c r="H220" s="35">
        <f t="shared" si="9"/>
      </c>
    </row>
    <row r="221" spans="1:8" ht="12.75">
      <c r="A221" s="35">
        <f>ученики!A222</f>
      </c>
      <c r="B221" s="35">
        <f>ученики!H222</f>
      </c>
      <c r="C221" s="35">
        <f ca="1">IF(ученики!D222&lt;&gt;"",RAND(),"")</f>
      </c>
      <c r="E221" s="35">
        <f t="shared" si="11"/>
      </c>
      <c r="F221" s="35">
        <f>IF(A221&lt;&gt;"",IF(OR(ученики!$J$3=0,E221&lt;=ученики!$J$3*аудитории!$G$5),IF(F220+1&lt;=аудитории!$G$5,F220+1,1),IF(F220+1&lt;=аудитории!$G$5-1,F220+1,1)),"")</f>
      </c>
      <c r="G221" s="35">
        <f t="shared" si="10"/>
      </c>
      <c r="H221" s="35">
        <f t="shared" si="9"/>
      </c>
    </row>
    <row r="222" spans="1:8" ht="12.75">
      <c r="A222" s="35">
        <f>ученики!A225</f>
      </c>
      <c r="B222" s="35">
        <f>ученики!H225</f>
      </c>
      <c r="C222" s="35">
        <f ca="1">IF(ученики!D225&lt;&gt;"",RAND(),"")</f>
      </c>
      <c r="E222" s="35">
        <f t="shared" si="11"/>
      </c>
      <c r="F222" s="35">
        <f>IF(A222&lt;&gt;"",IF(OR(ученики!$J$3=0,E222&lt;=ученики!$J$3*аудитории!$G$5),IF(F221+1&lt;=аудитории!$G$5,F221+1,1),IF(F221+1&lt;=аудитории!$G$5-1,F221+1,1)),"")</f>
      </c>
      <c r="G222" s="35">
        <f t="shared" si="10"/>
      </c>
      <c r="H222" s="35">
        <f t="shared" si="9"/>
      </c>
    </row>
    <row r="223" spans="1:8" ht="12.75">
      <c r="A223" s="35">
        <f>ученики!A224</f>
      </c>
      <c r="B223" s="35">
        <f>ученики!H224</f>
      </c>
      <c r="C223" s="35">
        <f ca="1">IF(ученики!D224&lt;&gt;"",RAND(),"")</f>
      </c>
      <c r="E223" s="35">
        <f t="shared" si="11"/>
      </c>
      <c r="F223" s="35">
        <f>IF(A223&lt;&gt;"",IF(OR(ученики!$J$3=0,E223&lt;=ученики!$J$3*аудитории!$G$5),IF(F222+1&lt;=аудитории!$G$5,F222+1,1),IF(F222+1&lt;=аудитории!$G$5-1,F222+1,1)),"")</f>
      </c>
      <c r="G223" s="35">
        <f t="shared" si="10"/>
      </c>
      <c r="H223" s="35">
        <f t="shared" si="9"/>
      </c>
    </row>
    <row r="224" spans="1:8" ht="12.75">
      <c r="A224" s="35">
        <f>ученики!A221</f>
      </c>
      <c r="B224" s="35">
        <f>ученики!H221</f>
      </c>
      <c r="C224" s="35">
        <f ca="1">IF(ученики!D221&lt;&gt;"",RAND(),"")</f>
      </c>
      <c r="E224" s="35">
        <f t="shared" si="11"/>
      </c>
      <c r="F224" s="35">
        <f>IF(A224&lt;&gt;"",IF(OR(ученики!$J$3=0,E224&lt;=ученики!$J$3*аудитории!$G$5),IF(F223+1&lt;=аудитории!$G$5,F223+1,1),IF(F223+1&lt;=аудитории!$G$5-1,F223+1,1)),"")</f>
      </c>
      <c r="G224" s="35">
        <f t="shared" si="10"/>
      </c>
      <c r="H224" s="35">
        <f t="shared" si="9"/>
      </c>
    </row>
    <row r="225" spans="1:8" ht="12.75">
      <c r="A225" s="35">
        <f>ученики!A234</f>
      </c>
      <c r="B225" s="35">
        <f>ученики!H234</f>
      </c>
      <c r="C225" s="35">
        <f ca="1">IF(ученики!D234&lt;&gt;"",RAND(),"")</f>
      </c>
      <c r="E225" s="35">
        <f t="shared" si="11"/>
      </c>
      <c r="F225" s="35">
        <f>IF(A225&lt;&gt;"",IF(OR(ученики!$J$3=0,E225&lt;=ученики!$J$3*аудитории!$G$5),IF(F224+1&lt;=аудитории!$G$5,F224+1,1),IF(F224+1&lt;=аудитории!$G$5-1,F224+1,1)),"")</f>
      </c>
      <c r="G225" s="35">
        <f t="shared" si="10"/>
      </c>
      <c r="H225" s="35">
        <f t="shared" si="9"/>
      </c>
    </row>
    <row r="226" spans="1:8" ht="12.75">
      <c r="A226" s="35">
        <f>ученики!A238</f>
      </c>
      <c r="B226" s="35">
        <f>ученики!H238</f>
      </c>
      <c r="C226" s="35">
        <f ca="1">IF(ученики!D238&lt;&gt;"",RAND(),"")</f>
      </c>
      <c r="E226" s="35">
        <f t="shared" si="11"/>
      </c>
      <c r="F226" s="35">
        <f>IF(A226&lt;&gt;"",IF(OR(ученики!$J$3=0,E226&lt;=ученики!$J$3*аудитории!$G$5),IF(F225+1&lt;=аудитории!$G$5,F225+1,1),IF(F225+1&lt;=аудитории!$G$5-1,F225+1,1)),"")</f>
      </c>
      <c r="G226" s="35">
        <f t="shared" si="10"/>
      </c>
      <c r="H226" s="35">
        <f t="shared" si="9"/>
      </c>
    </row>
    <row r="227" spans="1:8" ht="12.75">
      <c r="A227" s="35">
        <f>ученики!A236</f>
      </c>
      <c r="B227" s="35">
        <f>ученики!H236</f>
      </c>
      <c r="C227" s="35">
        <f ca="1">IF(ученики!D236&lt;&gt;"",RAND(),"")</f>
      </c>
      <c r="E227" s="35">
        <f t="shared" si="11"/>
      </c>
      <c r="F227" s="35">
        <f>IF(A227&lt;&gt;"",IF(OR(ученики!$J$3=0,E227&lt;=ученики!$J$3*аудитории!$G$5),IF(F226+1&lt;=аудитории!$G$5,F226+1,1),IF(F226+1&lt;=аудитории!$G$5-1,F226+1,1)),"")</f>
      </c>
      <c r="G227" s="35">
        <f t="shared" si="10"/>
      </c>
      <c r="H227" s="35">
        <f t="shared" si="9"/>
      </c>
    </row>
    <row r="228" spans="1:8" ht="12.75">
      <c r="A228" s="35">
        <f>ученики!A235</f>
      </c>
      <c r="B228" s="35">
        <f>ученики!H235</f>
      </c>
      <c r="C228" s="35">
        <f ca="1">IF(ученики!D235&lt;&gt;"",RAND(),"")</f>
      </c>
      <c r="E228" s="35">
        <f t="shared" si="11"/>
      </c>
      <c r="F228" s="35">
        <f>IF(A228&lt;&gt;"",IF(OR(ученики!$J$3=0,E228&lt;=ученики!$J$3*аудитории!$G$5),IF(F227+1&lt;=аудитории!$G$5,F227+1,1),IF(F227+1&lt;=аудитории!$G$5-1,F227+1,1)),"")</f>
      </c>
      <c r="G228" s="35">
        <f t="shared" si="10"/>
      </c>
      <c r="H228" s="35">
        <f t="shared" si="9"/>
      </c>
    </row>
    <row r="229" spans="1:8" ht="12.75">
      <c r="A229" s="35">
        <f>ученики!A248</f>
      </c>
      <c r="B229" s="35">
        <f>ученики!H248</f>
      </c>
      <c r="C229" s="35">
        <f ca="1">IF(ученики!D248&lt;&gt;"",RAND(),"")</f>
      </c>
      <c r="E229" s="35">
        <f t="shared" si="11"/>
      </c>
      <c r="F229" s="35">
        <f>IF(A229&lt;&gt;"",IF(OR(ученики!$J$3=0,E229&lt;=ученики!$J$3*аудитории!$G$5),IF(F228+1&lt;=аудитории!$G$5,F228+1,1),IF(F228+1&lt;=аудитории!$G$5-1,F228+1,1)),"")</f>
      </c>
      <c r="G229" s="35">
        <f t="shared" si="10"/>
      </c>
      <c r="H229" s="35">
        <f t="shared" si="9"/>
      </c>
    </row>
    <row r="230" spans="1:8" ht="12.75">
      <c r="A230" s="35">
        <f>ученики!A251</f>
      </c>
      <c r="B230" s="35">
        <f>ученики!H251</f>
      </c>
      <c r="C230" s="35">
        <f ca="1">IF(ученики!D251&lt;&gt;"",RAND(),"")</f>
      </c>
      <c r="E230" s="35">
        <f t="shared" si="11"/>
      </c>
      <c r="F230" s="35">
        <f>IF(A230&lt;&gt;"",IF(OR(ученики!$J$3=0,E230&lt;=ученики!$J$3*аудитории!$G$5),IF(F229+1&lt;=аудитории!$G$5,F229+1,1),IF(F229+1&lt;=аудитории!$G$5-1,F229+1,1)),"")</f>
      </c>
      <c r="G230" s="35">
        <f t="shared" si="10"/>
      </c>
      <c r="H230" s="35">
        <f t="shared" si="9"/>
      </c>
    </row>
    <row r="231" spans="1:8" ht="12.75">
      <c r="A231" s="35">
        <f>ученики!A249</f>
      </c>
      <c r="B231" s="35">
        <f>ученики!H249</f>
      </c>
      <c r="C231" s="35">
        <f ca="1">IF(ученики!D249&lt;&gt;"",RAND(),"")</f>
      </c>
      <c r="E231" s="35">
        <f t="shared" si="11"/>
      </c>
      <c r="F231" s="35">
        <f>IF(A231&lt;&gt;"",IF(OR(ученики!$J$3=0,E231&lt;=ученики!$J$3*аудитории!$G$5),IF(F230+1&lt;=аудитории!$G$5,F230+1,1),IF(F230+1&lt;=аудитории!$G$5-1,F230+1,1)),"")</f>
      </c>
      <c r="G231" s="35">
        <f t="shared" si="10"/>
      </c>
      <c r="H231" s="35">
        <f t="shared" si="9"/>
      </c>
    </row>
    <row r="232" spans="1:8" ht="12.75">
      <c r="A232" s="35">
        <f>ученики!A243</f>
      </c>
      <c r="B232" s="35">
        <f>ученики!H243</f>
      </c>
      <c r="C232" s="35">
        <f ca="1">IF(ученики!D243&lt;&gt;"",RAND(),"")</f>
      </c>
      <c r="E232" s="35">
        <f t="shared" si="11"/>
      </c>
      <c r="F232" s="35">
        <f>IF(A232&lt;&gt;"",IF(OR(ученики!$J$3=0,E232&lt;=ученики!$J$3*аудитории!$G$5),IF(F231+1&lt;=аудитории!$G$5,F231+1,1),IF(F231+1&lt;=аудитории!$G$5-1,F231+1,1)),"")</f>
      </c>
      <c r="G232" s="35">
        <f t="shared" si="10"/>
      </c>
      <c r="H232" s="35">
        <f t="shared" si="9"/>
      </c>
    </row>
    <row r="233" spans="1:8" ht="12.75">
      <c r="A233" s="35">
        <f>ученики!A241</f>
      </c>
      <c r="B233" s="35">
        <f>ученики!H241</f>
      </c>
      <c r="C233" s="35">
        <f ca="1">IF(ученики!D241&lt;&gt;"",RAND(),"")</f>
      </c>
      <c r="E233" s="35">
        <f t="shared" si="11"/>
      </c>
      <c r="F233" s="35">
        <f>IF(A233&lt;&gt;"",IF(OR(ученики!$J$3=0,E233&lt;=ученики!$J$3*аудитории!$G$5),IF(F232+1&lt;=аудитории!$G$5,F232+1,1),IF(F232+1&lt;=аудитории!$G$5-1,F232+1,1)),"")</f>
      </c>
      <c r="G233" s="35">
        <f t="shared" si="10"/>
      </c>
      <c r="H233" s="35">
        <f t="shared" si="9"/>
      </c>
    </row>
    <row r="234" spans="1:8" ht="12.75">
      <c r="A234" s="35">
        <f>ученики!A230</f>
      </c>
      <c r="B234" s="35">
        <f>ученики!H230</f>
      </c>
      <c r="C234" s="35">
        <f ca="1">IF(ученики!D230&lt;&gt;"",RAND(),"")</f>
      </c>
      <c r="E234" s="35">
        <f t="shared" si="11"/>
      </c>
      <c r="F234" s="35">
        <f>IF(A234&lt;&gt;"",IF(OR(ученики!$J$3=0,E234&lt;=ученики!$J$3*аудитории!$G$5),IF(F233+1&lt;=аудитории!$G$5,F233+1,1),IF(F233+1&lt;=аудитории!$G$5-1,F233+1,1)),"")</f>
      </c>
      <c r="G234" s="35">
        <f t="shared" si="10"/>
      </c>
      <c r="H234" s="35">
        <f t="shared" si="9"/>
      </c>
    </row>
    <row r="235" spans="1:8" ht="12.75">
      <c r="A235" s="35">
        <f>ученики!A229</f>
      </c>
      <c r="B235" s="35">
        <f>ученики!H229</f>
      </c>
      <c r="C235" s="35">
        <f ca="1">IF(ученики!D229&lt;&gt;"",RAND(),"")</f>
      </c>
      <c r="E235" s="35">
        <f t="shared" si="11"/>
      </c>
      <c r="F235" s="35">
        <f>IF(A235&lt;&gt;"",IF(OR(ученики!$J$3=0,E235&lt;=ученики!$J$3*аудитории!$G$5),IF(F234+1&lt;=аудитории!$G$5,F234+1,1),IF(F234+1&lt;=аудитории!$G$5-1,F234+1,1)),"")</f>
      </c>
      <c r="G235" s="35">
        <f t="shared" si="10"/>
      </c>
      <c r="H235" s="35">
        <f t="shared" si="9"/>
      </c>
    </row>
    <row r="236" spans="1:8" ht="12.75">
      <c r="A236" s="35">
        <f>ученики!A250</f>
      </c>
      <c r="B236" s="35">
        <f>ученики!H250</f>
      </c>
      <c r="C236" s="35">
        <f ca="1">IF(ученики!D250&lt;&gt;"",RAND(),"")</f>
      </c>
      <c r="E236" s="35">
        <f t="shared" si="11"/>
      </c>
      <c r="F236" s="35">
        <f>IF(A236&lt;&gt;"",IF(OR(ученики!$J$3=0,E236&lt;=ученики!$J$3*аудитории!$G$5),IF(F235+1&lt;=аудитории!$G$5,F235+1,1),IF(F235+1&lt;=аудитории!$G$5-1,F235+1,1)),"")</f>
      </c>
      <c r="G236" s="35">
        <f t="shared" si="10"/>
      </c>
      <c r="H236" s="35">
        <f t="shared" si="9"/>
      </c>
    </row>
    <row r="237" spans="1:8" ht="12.75">
      <c r="A237" s="35">
        <f>ученики!A228</f>
      </c>
      <c r="B237" s="35">
        <f>ученики!H228</f>
      </c>
      <c r="C237" s="35">
        <f ca="1">IF(ученики!D228&lt;&gt;"",RAND(),"")</f>
      </c>
      <c r="E237" s="35">
        <f t="shared" si="11"/>
      </c>
      <c r="F237" s="35">
        <f>IF(A237&lt;&gt;"",IF(OR(ученики!$J$3=0,E237&lt;=ученики!$J$3*аудитории!$G$5),IF(F236+1&lt;=аудитории!$G$5,F236+1,1),IF(F236+1&lt;=аудитории!$G$5-1,F236+1,1)),"")</f>
      </c>
      <c r="G237" s="35">
        <f t="shared" si="10"/>
      </c>
      <c r="H237" s="35">
        <f t="shared" si="9"/>
      </c>
    </row>
    <row r="238" spans="1:8" ht="12.75">
      <c r="A238" s="35">
        <f>ученики!A237</f>
      </c>
      <c r="B238" s="35">
        <f>ученики!H237</f>
      </c>
      <c r="C238" s="35">
        <f ca="1">IF(ученики!D237&lt;&gt;"",RAND(),"")</f>
      </c>
      <c r="E238" s="35">
        <f t="shared" si="11"/>
      </c>
      <c r="F238" s="35">
        <f>IF(A238&lt;&gt;"",IF(OR(ученики!$J$3=0,E238&lt;=ученики!$J$3*аудитории!$G$5),IF(F237+1&lt;=аудитории!$G$5,F237+1,1),IF(F237+1&lt;=аудитории!$G$5-1,F237+1,1)),"")</f>
      </c>
      <c r="G238" s="35">
        <f t="shared" si="10"/>
      </c>
      <c r="H238" s="35">
        <f t="shared" si="9"/>
      </c>
    </row>
    <row r="239" spans="1:8" ht="12.75">
      <c r="A239" s="35">
        <f>ученики!A233</f>
      </c>
      <c r="B239" s="35">
        <f>ученики!H233</f>
      </c>
      <c r="C239" s="35">
        <f ca="1">IF(ученики!D233&lt;&gt;"",RAND(),"")</f>
      </c>
      <c r="E239" s="35">
        <f t="shared" si="11"/>
      </c>
      <c r="F239" s="35">
        <f>IF(A239&lt;&gt;"",IF(OR(ученики!$J$3=0,E239&lt;=ученики!$J$3*аудитории!$G$5),IF(F238+1&lt;=аудитории!$G$5,F238+1,1),IF(F238+1&lt;=аудитории!$G$5-1,F238+1,1)),"")</f>
      </c>
      <c r="G239" s="35">
        <f t="shared" si="10"/>
      </c>
      <c r="H239" s="35">
        <f t="shared" si="9"/>
      </c>
    </row>
    <row r="240" spans="1:8" ht="12.75">
      <c r="A240" s="35">
        <f>ученики!A253</f>
      </c>
      <c r="B240" s="35">
        <f>ученики!H253</f>
      </c>
      <c r="C240" s="35">
        <f ca="1">IF(ученики!D253&lt;&gt;"",RAND(),"")</f>
      </c>
      <c r="E240" s="35">
        <f t="shared" si="11"/>
      </c>
      <c r="F240" s="35">
        <f>IF(A240&lt;&gt;"",IF(OR(ученики!$J$3=0,E240&lt;=ученики!$J$3*аудитории!$G$5),IF(F239+1&lt;=аудитории!$G$5,F239+1,1),IF(F239+1&lt;=аудитории!$G$5-1,F239+1,1)),"")</f>
      </c>
      <c r="G240" s="35">
        <f t="shared" si="10"/>
      </c>
      <c r="H240" s="35">
        <f t="shared" si="9"/>
      </c>
    </row>
    <row r="241" spans="1:8" ht="12.75">
      <c r="A241" s="35">
        <f>ученики!A240</f>
      </c>
      <c r="B241" s="35">
        <f>ученики!H240</f>
      </c>
      <c r="C241" s="35">
        <f ca="1">IF(ученики!D240&lt;&gt;"",RAND(),"")</f>
      </c>
      <c r="E241" s="35">
        <f t="shared" si="11"/>
      </c>
      <c r="F241" s="35">
        <f>IF(A241&lt;&gt;"",IF(OR(ученики!$J$3=0,E241&lt;=ученики!$J$3*аудитории!$G$5),IF(F240+1&lt;=аудитории!$G$5,F240+1,1),IF(F240+1&lt;=аудитории!$G$5-1,F240+1,1)),"")</f>
      </c>
      <c r="G241" s="35">
        <f t="shared" si="10"/>
      </c>
      <c r="H241" s="35">
        <f t="shared" si="9"/>
      </c>
    </row>
    <row r="242" spans="1:8" ht="12.75">
      <c r="A242" s="35">
        <f>ученики!A239</f>
      </c>
      <c r="B242" s="35">
        <f>ученики!H239</f>
      </c>
      <c r="C242" s="35">
        <f ca="1">IF(ученики!D239&lt;&gt;"",RAND(),"")</f>
      </c>
      <c r="E242" s="35">
        <f t="shared" si="11"/>
      </c>
      <c r="F242" s="35">
        <f>IF(A242&lt;&gt;"",IF(OR(ученики!$J$3=0,E242&lt;=ученики!$J$3*аудитории!$G$5),IF(F241+1&lt;=аудитории!$G$5,F241+1,1),IF(F241+1&lt;=аудитории!$G$5-1,F241+1,1)),"")</f>
      </c>
      <c r="G242" s="35">
        <f t="shared" si="10"/>
      </c>
      <c r="H242" s="35">
        <f t="shared" si="9"/>
      </c>
    </row>
    <row r="243" spans="1:8" ht="12.75">
      <c r="A243" s="35">
        <f>ученики!A246</f>
      </c>
      <c r="B243" s="35">
        <f>ученики!H246</f>
      </c>
      <c r="C243" s="35">
        <f ca="1">IF(ученики!D246&lt;&gt;"",RAND(),"")</f>
      </c>
      <c r="E243" s="35">
        <f t="shared" si="11"/>
      </c>
      <c r="F243" s="35">
        <f>IF(A243&lt;&gt;"",IF(OR(ученики!$J$3=0,E243&lt;=ученики!$J$3*аудитории!$G$5),IF(F242+1&lt;=аудитории!$G$5,F242+1,1),IF(F242+1&lt;=аудитории!$G$5-1,F242+1,1)),"")</f>
      </c>
      <c r="G243" s="35">
        <f t="shared" si="10"/>
      </c>
      <c r="H243" s="35">
        <f t="shared" si="9"/>
      </c>
    </row>
    <row r="244" spans="1:8" ht="12.75">
      <c r="A244" s="35">
        <f>ученики!A252</f>
      </c>
      <c r="B244" s="35">
        <f>ученики!H252</f>
      </c>
      <c r="C244" s="35">
        <f ca="1">IF(ученики!D252&lt;&gt;"",RAND(),"")</f>
      </c>
      <c r="E244" s="35">
        <f t="shared" si="11"/>
      </c>
      <c r="F244" s="35">
        <f>IF(A244&lt;&gt;"",IF(OR(ученики!$J$3=0,E244&lt;=ученики!$J$3*аудитории!$G$5),IF(F243+1&lt;=аудитории!$G$5,F243+1,1),IF(F243+1&lt;=аудитории!$G$5-1,F243+1,1)),"")</f>
      </c>
      <c r="G244" s="35">
        <f t="shared" si="10"/>
      </c>
      <c r="H244" s="35">
        <f t="shared" si="9"/>
      </c>
    </row>
    <row r="245" spans="1:8" ht="12.75">
      <c r="A245" s="35">
        <f>ученики!A245</f>
      </c>
      <c r="B245" s="35">
        <f>ученики!H245</f>
      </c>
      <c r="C245" s="35">
        <f ca="1">IF(ученики!D245&lt;&gt;"",RAND(),"")</f>
      </c>
      <c r="E245" s="35">
        <f t="shared" si="11"/>
      </c>
      <c r="F245" s="35">
        <f>IF(A245&lt;&gt;"",IF(OR(ученики!$J$3=0,E245&lt;=ученики!$J$3*аудитории!$G$5),IF(F244+1&lt;=аудитории!$G$5,F244+1,1),IF(F244+1&lt;=аудитории!$G$5-1,F244+1,1)),"")</f>
      </c>
      <c r="G245" s="35">
        <f t="shared" si="10"/>
      </c>
      <c r="H245" s="35">
        <f t="shared" si="9"/>
      </c>
    </row>
    <row r="246" spans="1:8" ht="12.75">
      <c r="A246" s="35">
        <f>ученики!A231</f>
      </c>
      <c r="B246" s="35">
        <f>ученики!H231</f>
      </c>
      <c r="C246" s="35">
        <f ca="1">IF(ученики!D231&lt;&gt;"",RAND(),"")</f>
      </c>
      <c r="E246" s="35">
        <f t="shared" si="11"/>
      </c>
      <c r="F246" s="35">
        <f>IF(A246&lt;&gt;"",IF(OR(ученики!$J$3=0,E246&lt;=ученики!$J$3*аудитории!$G$5),IF(F245+1&lt;=аудитории!$G$5,F245+1,1),IF(F245+1&lt;=аудитории!$G$5-1,F245+1,1)),"")</f>
      </c>
      <c r="G246" s="35">
        <f t="shared" si="10"/>
      </c>
      <c r="H246" s="35">
        <f t="shared" si="9"/>
      </c>
    </row>
    <row r="247" spans="1:8" ht="12.75">
      <c r="A247" s="35">
        <f>ученики!A226</f>
      </c>
      <c r="B247" s="35">
        <f>ученики!H226</f>
      </c>
      <c r="C247" s="35">
        <f ca="1">IF(ученики!D226&lt;&gt;"",RAND(),"")</f>
      </c>
      <c r="E247" s="35">
        <f t="shared" si="11"/>
      </c>
      <c r="F247" s="35">
        <f>IF(A247&lt;&gt;"",IF(OR(ученики!$J$3=0,E247&lt;=ученики!$J$3*аудитории!$G$5),IF(F246+1&lt;=аудитории!$G$5,F246+1,1),IF(F246+1&lt;=аудитории!$G$5-1,F246+1,1)),"")</f>
      </c>
      <c r="G247" s="35">
        <f t="shared" si="10"/>
      </c>
      <c r="H247" s="35">
        <f t="shared" si="9"/>
      </c>
    </row>
    <row r="248" spans="1:8" ht="12.75">
      <c r="A248" s="35">
        <f>ученики!A227</f>
      </c>
      <c r="B248" s="35">
        <f>ученики!H227</f>
      </c>
      <c r="C248" s="35">
        <f ca="1">IF(ученики!D227&lt;&gt;"",RAND(),"")</f>
      </c>
      <c r="E248" s="35">
        <f t="shared" si="11"/>
      </c>
      <c r="F248" s="35">
        <f>IF(A248&lt;&gt;"",IF(OR(ученики!$J$3=0,E248&lt;=ученики!$J$3*аудитории!$G$5),IF(F247+1&lt;=аудитории!$G$5,F247+1,1),IF(F247+1&lt;=аудитории!$G$5-1,F247+1,1)),"")</f>
      </c>
      <c r="G248" s="35">
        <f t="shared" si="10"/>
      </c>
      <c r="H248" s="35">
        <f t="shared" si="9"/>
      </c>
    </row>
    <row r="249" spans="1:8" ht="12.75">
      <c r="A249" s="35">
        <f>ученики!A244</f>
      </c>
      <c r="B249" s="35">
        <f>ученики!H244</f>
      </c>
      <c r="C249" s="35">
        <f ca="1">IF(ученики!D244&lt;&gt;"",RAND(),"")</f>
      </c>
      <c r="E249" s="35">
        <f t="shared" si="11"/>
      </c>
      <c r="F249" s="35">
        <f>IF(A249&lt;&gt;"",IF(OR(ученики!$J$3=0,E249&lt;=ученики!$J$3*аудитории!$G$5),IF(F248+1&lt;=аудитории!$G$5,F248+1,1),IF(F248+1&lt;=аудитории!$G$5-1,F248+1,1)),"")</f>
      </c>
      <c r="G249" s="35">
        <f t="shared" si="10"/>
      </c>
      <c r="H249" s="35">
        <f t="shared" si="9"/>
      </c>
    </row>
    <row r="250" spans="1:8" ht="12.75">
      <c r="A250" s="35">
        <f>ученики!A242</f>
      </c>
      <c r="B250" s="35">
        <f>ученики!H242</f>
      </c>
      <c r="C250" s="35">
        <f ca="1">IF(ученики!D242&lt;&gt;"",RAND(),"")</f>
      </c>
      <c r="E250" s="35">
        <f t="shared" si="11"/>
      </c>
      <c r="F250" s="35">
        <f>IF(A250&lt;&gt;"",IF(OR(ученики!$J$3=0,E250&lt;=ученики!$J$3*аудитории!$G$5),IF(F249+1&lt;=аудитории!$G$5,F249+1,1),IF(F249+1&lt;=аудитории!$G$5-1,F249+1,1)),"")</f>
      </c>
      <c r="G250" s="35">
        <f t="shared" si="10"/>
      </c>
      <c r="H250" s="35">
        <f t="shared" si="9"/>
      </c>
    </row>
    <row r="251" spans="1:8" ht="12.75">
      <c r="A251" s="35">
        <f>ученики!A232</f>
      </c>
      <c r="B251" s="35">
        <f>ученики!H232</f>
      </c>
      <c r="C251" s="35">
        <f ca="1">IF(ученики!D232&lt;&gt;"",RAND(),"")</f>
      </c>
      <c r="E251" s="35">
        <f t="shared" si="11"/>
      </c>
      <c r="F251" s="35">
        <f>IF(A251&lt;&gt;"",IF(OR(ученики!$J$3=0,E251&lt;=ученики!$J$3*аудитории!$G$5),IF(F250+1&lt;=аудитории!$G$5,F250+1,1),IF(F250+1&lt;=аудитории!$G$5-1,F250+1,1)),"")</f>
      </c>
      <c r="G251" s="35">
        <f t="shared" si="10"/>
      </c>
      <c r="H251" s="35">
        <f t="shared" si="9"/>
      </c>
    </row>
    <row r="252" spans="1:8" ht="12.75">
      <c r="A252" s="35">
        <f>ученики!A247</f>
      </c>
      <c r="B252" s="35">
        <f>ученики!H247</f>
      </c>
      <c r="C252" s="35">
        <f ca="1">IF(ученики!D247&lt;&gt;"",RAND(),"")</f>
      </c>
      <c r="E252" s="35">
        <f t="shared" si="11"/>
      </c>
      <c r="F252" s="35">
        <f>IF(A252&lt;&gt;"",IF(OR(ученики!$J$3=0,E252&lt;=ученики!$J$3*аудитории!$G$5),IF(F251+1&lt;=аудитории!$G$5,F251+1,1),IF(F251+1&lt;=аудитории!$G$5-1,F251+1,1)),"")</f>
      </c>
      <c r="G252" s="35">
        <f t="shared" si="10"/>
      </c>
      <c r="H252" s="35">
        <f t="shared" si="9"/>
      </c>
    </row>
    <row r="253" spans="1:8" ht="12.75">
      <c r="A253" s="35">
        <f>ученики!A269</f>
      </c>
      <c r="B253" s="35">
        <f>ученики!H269</f>
      </c>
      <c r="C253" s="35">
        <f ca="1">IF(ученики!D269&lt;&gt;"",RAND(),"")</f>
      </c>
      <c r="E253" s="35">
        <f t="shared" si="11"/>
      </c>
      <c r="F253" s="35">
        <f>IF(A253&lt;&gt;"",IF(OR(ученики!$J$3=0,E253&lt;=ученики!$J$3*аудитории!$G$5),IF(F252+1&lt;=аудитории!$G$5,F252+1,1),IF(F252+1&lt;=аудитории!$G$5-1,F252+1,1)),"")</f>
      </c>
      <c r="G253" s="35">
        <f t="shared" si="10"/>
      </c>
      <c r="H253" s="35">
        <f t="shared" si="9"/>
      </c>
    </row>
    <row r="254" spans="1:8" ht="12.75">
      <c r="A254" s="35">
        <f>ученики!A259</f>
      </c>
      <c r="B254" s="35">
        <f>ученики!H259</f>
      </c>
      <c r="C254" s="35">
        <f ca="1">IF(ученики!D259&lt;&gt;"",RAND(),"")</f>
      </c>
      <c r="E254" s="35">
        <f t="shared" si="11"/>
      </c>
      <c r="F254" s="35">
        <f>IF(A254&lt;&gt;"",IF(OR(ученики!$J$3=0,E254&lt;=ученики!$J$3*аудитории!$G$5),IF(F253+1&lt;=аудитории!$G$5,F253+1,1),IF(F253+1&lt;=аудитории!$G$5-1,F253+1,1)),"")</f>
      </c>
      <c r="G254" s="35">
        <f t="shared" si="10"/>
      </c>
      <c r="H254" s="35">
        <f aca="true" t="shared" si="12" ref="H254:H317">IF(A254&lt;&gt;"",IF(F254-F253=1,H253,H253+1),"")</f>
      </c>
    </row>
    <row r="255" spans="1:8" ht="12.75">
      <c r="A255" s="35">
        <f>ученики!A257</f>
      </c>
      <c r="B255" s="35">
        <f>ученики!H257</f>
      </c>
      <c r="C255" s="35">
        <f ca="1">IF(ученики!D257&lt;&gt;"",RAND(),"")</f>
      </c>
      <c r="E255" s="35">
        <f t="shared" si="11"/>
      </c>
      <c r="F255" s="35">
        <f>IF(A255&lt;&gt;"",IF(OR(ученики!$J$3=0,E255&lt;=ученики!$J$3*аудитории!$G$5),IF(F254+1&lt;=аудитории!$G$5,F254+1,1),IF(F254+1&lt;=аудитории!$G$5-1,F254+1,1)),"")</f>
      </c>
      <c r="G255" s="35">
        <f t="shared" si="10"/>
      </c>
      <c r="H255" s="35">
        <f t="shared" si="12"/>
      </c>
    </row>
    <row r="256" spans="1:8" ht="12.75">
      <c r="A256" s="35">
        <f>ученики!A272</f>
      </c>
      <c r="B256" s="35">
        <f>ученики!H272</f>
      </c>
      <c r="C256" s="35">
        <f ca="1">IF(ученики!D272&lt;&gt;"",RAND(),"")</f>
      </c>
      <c r="E256" s="35">
        <f t="shared" si="11"/>
      </c>
      <c r="F256" s="35">
        <f>IF(A256&lt;&gt;"",IF(OR(ученики!$J$3=0,E256&lt;=ученики!$J$3*аудитории!$G$5),IF(F255+1&lt;=аудитории!$G$5,F255+1,1),IF(F255+1&lt;=аудитории!$G$5-1,F255+1,1)),"")</f>
      </c>
      <c r="G256" s="35">
        <f t="shared" si="10"/>
      </c>
      <c r="H256" s="35">
        <f t="shared" si="12"/>
      </c>
    </row>
    <row r="257" spans="1:8" ht="12.75">
      <c r="A257" s="35">
        <f>ученики!A274</f>
      </c>
      <c r="B257" s="35">
        <f>ученики!H274</f>
      </c>
      <c r="C257" s="35">
        <f ca="1">IF(ученики!D274&lt;&gt;"",RAND(),"")</f>
      </c>
      <c r="E257" s="35">
        <f t="shared" si="11"/>
      </c>
      <c r="F257" s="35">
        <f>IF(A257&lt;&gt;"",IF(OR(ученики!$J$3=0,E257&lt;=ученики!$J$3*аудитории!$G$5),IF(F256+1&lt;=аудитории!$G$5,F256+1,1),IF(F256+1&lt;=аудитории!$G$5-1,F256+1,1)),"")</f>
      </c>
      <c r="G257" s="35">
        <f t="shared" si="10"/>
      </c>
      <c r="H257" s="35">
        <f t="shared" si="12"/>
      </c>
    </row>
    <row r="258" spans="1:8" ht="12.75">
      <c r="A258" s="35">
        <f>ученики!A264</f>
      </c>
      <c r="B258" s="35">
        <f>ученики!H264</f>
      </c>
      <c r="C258" s="35">
        <f ca="1">IF(ученики!D264&lt;&gt;"",RAND(),"")</f>
      </c>
      <c r="E258" s="35">
        <f t="shared" si="11"/>
      </c>
      <c r="F258" s="35">
        <f>IF(A258&lt;&gt;"",IF(OR(ученики!$J$3=0,E258&lt;=ученики!$J$3*аудитории!$G$5),IF(F257+1&lt;=аудитории!$G$5,F257+1,1),IF(F257+1&lt;=аудитории!$G$5-1,F257+1,1)),"")</f>
      </c>
      <c r="G258" s="35">
        <f t="shared" si="10"/>
      </c>
      <c r="H258" s="35">
        <f t="shared" si="12"/>
      </c>
    </row>
    <row r="259" spans="1:8" ht="12.75">
      <c r="A259" s="35">
        <f>ученики!A270</f>
      </c>
      <c r="B259" s="35">
        <f>ученики!H270</f>
      </c>
      <c r="C259" s="35">
        <f ca="1">IF(ученики!D270&lt;&gt;"",RAND(),"")</f>
      </c>
      <c r="E259" s="35">
        <f t="shared" si="11"/>
      </c>
      <c r="F259" s="35">
        <f>IF(A259&lt;&gt;"",IF(OR(ученики!$J$3=0,E259&lt;=ученики!$J$3*аудитории!$G$5),IF(F258+1&lt;=аудитории!$G$5,F258+1,1),IF(F258+1&lt;=аудитории!$G$5-1,F258+1,1)),"")</f>
      </c>
      <c r="G259" s="35">
        <f aca="true" t="shared" si="13" ref="G259:G322">IF(A259&lt;&gt;"",INDEX($K$2:$L$16,H259,2),"")</f>
      </c>
      <c r="H259" s="35">
        <f t="shared" si="12"/>
      </c>
    </row>
    <row r="260" spans="1:8" ht="12.75">
      <c r="A260" s="35">
        <f>ученики!A276</f>
      </c>
      <c r="B260" s="35">
        <f>ученики!H276</f>
      </c>
      <c r="C260" s="35">
        <f ca="1">IF(ученики!D276&lt;&gt;"",RAND(),"")</f>
      </c>
      <c r="E260" s="35">
        <f aca="true" t="shared" si="14" ref="E260:E323">IF(A260&lt;&gt;"",E259+1,"")</f>
      </c>
      <c r="F260" s="35">
        <f>IF(A260&lt;&gt;"",IF(OR(ученики!$J$3=0,E260&lt;=ученики!$J$3*аудитории!$G$5),IF(F259+1&lt;=аудитории!$G$5,F259+1,1),IF(F259+1&lt;=аудитории!$G$5-1,F259+1,1)),"")</f>
      </c>
      <c r="G260" s="35">
        <f t="shared" si="13"/>
      </c>
      <c r="H260" s="35">
        <f t="shared" si="12"/>
      </c>
    </row>
    <row r="261" spans="1:8" ht="12.75">
      <c r="A261" s="35">
        <f>ученики!A266</f>
      </c>
      <c r="B261" s="35">
        <f>ученики!H266</f>
      </c>
      <c r="C261" s="35">
        <f ca="1">IF(ученики!D266&lt;&gt;"",RAND(),"")</f>
      </c>
      <c r="E261" s="35">
        <f t="shared" si="14"/>
      </c>
      <c r="F261" s="35">
        <f>IF(A261&lt;&gt;"",IF(OR(ученики!$J$3=0,E261&lt;=ученики!$J$3*аудитории!$G$5),IF(F260+1&lt;=аудитории!$G$5,F260+1,1),IF(F260+1&lt;=аудитории!$G$5-1,F260+1,1)),"")</f>
      </c>
      <c r="G261" s="35">
        <f t="shared" si="13"/>
      </c>
      <c r="H261" s="35">
        <f t="shared" si="12"/>
      </c>
    </row>
    <row r="262" spans="1:8" ht="12.75">
      <c r="A262" s="35">
        <f>ученики!A256</f>
      </c>
      <c r="B262" s="35">
        <f>ученики!H256</f>
      </c>
      <c r="C262" s="35">
        <f ca="1">IF(ученики!D256&lt;&gt;"",RAND(),"")</f>
      </c>
      <c r="E262" s="35">
        <f t="shared" si="14"/>
      </c>
      <c r="F262" s="35">
        <f>IF(A262&lt;&gt;"",IF(OR(ученики!$J$3=0,E262&lt;=ученики!$J$3*аудитории!$G$5),IF(F261+1&lt;=аудитории!$G$5,F261+1,1),IF(F261+1&lt;=аудитории!$G$5-1,F261+1,1)),"")</f>
      </c>
      <c r="G262" s="35">
        <f t="shared" si="13"/>
      </c>
      <c r="H262" s="35">
        <f t="shared" si="12"/>
      </c>
    </row>
    <row r="263" spans="1:8" ht="12.75">
      <c r="A263" s="35">
        <f>ученики!A275</f>
      </c>
      <c r="B263" s="35">
        <f>ученики!H275</f>
      </c>
      <c r="C263" s="35">
        <f ca="1">IF(ученики!D275&lt;&gt;"",RAND(),"")</f>
      </c>
      <c r="E263" s="35">
        <f t="shared" si="14"/>
      </c>
      <c r="F263" s="35">
        <f>IF(A263&lt;&gt;"",IF(OR(ученики!$J$3=0,E263&lt;=ученики!$J$3*аудитории!$G$5),IF(F262+1&lt;=аудитории!$G$5,F262+1,1),IF(F262+1&lt;=аудитории!$G$5-1,F262+1,1)),"")</f>
      </c>
      <c r="G263" s="35">
        <f t="shared" si="13"/>
      </c>
      <c r="H263" s="35">
        <f t="shared" si="12"/>
      </c>
    </row>
    <row r="264" spans="1:8" ht="12.75">
      <c r="A264" s="35">
        <f>ученики!A261</f>
      </c>
      <c r="B264" s="35">
        <f>ученики!H261</f>
      </c>
      <c r="C264" s="35">
        <f ca="1">IF(ученики!D261&lt;&gt;"",RAND(),"")</f>
      </c>
      <c r="E264" s="35">
        <f t="shared" si="14"/>
      </c>
      <c r="F264" s="35">
        <f>IF(A264&lt;&gt;"",IF(OR(ученики!$J$3=0,E264&lt;=ученики!$J$3*аудитории!$G$5),IF(F263+1&lt;=аудитории!$G$5,F263+1,1),IF(F263+1&lt;=аудитории!$G$5-1,F263+1,1)),"")</f>
      </c>
      <c r="G264" s="35">
        <f t="shared" si="13"/>
      </c>
      <c r="H264" s="35">
        <f t="shared" si="12"/>
      </c>
    </row>
    <row r="265" spans="1:8" ht="12.75">
      <c r="A265" s="35">
        <f>ученики!A262</f>
      </c>
      <c r="B265" s="35">
        <f>ученики!H262</f>
      </c>
      <c r="C265" s="35">
        <f ca="1">IF(ученики!D262&lt;&gt;"",RAND(),"")</f>
      </c>
      <c r="E265" s="35">
        <f t="shared" si="14"/>
      </c>
      <c r="F265" s="35">
        <f>IF(A265&lt;&gt;"",IF(OR(ученики!$J$3=0,E265&lt;=ученики!$J$3*аудитории!$G$5),IF(F264+1&lt;=аудитории!$G$5,F264+1,1),IF(F264+1&lt;=аудитории!$G$5-1,F264+1,1)),"")</f>
      </c>
      <c r="G265" s="35">
        <f t="shared" si="13"/>
      </c>
      <c r="H265" s="35">
        <f t="shared" si="12"/>
      </c>
    </row>
    <row r="266" spans="1:8" ht="12.75">
      <c r="A266" s="35">
        <f>ученики!A279</f>
      </c>
      <c r="B266" s="35">
        <f>ученики!H279</f>
      </c>
      <c r="C266" s="35">
        <f ca="1">IF(ученики!D279&lt;&gt;"",RAND(),"")</f>
      </c>
      <c r="E266" s="35">
        <f t="shared" si="14"/>
      </c>
      <c r="F266" s="35">
        <f>IF(A266&lt;&gt;"",IF(OR(ученики!$J$3=0,E266&lt;=ученики!$J$3*аудитории!$G$5),IF(F265+1&lt;=аудитории!$G$5,F265+1,1),IF(F265+1&lt;=аудитории!$G$5-1,F265+1,1)),"")</f>
      </c>
      <c r="G266" s="35">
        <f t="shared" si="13"/>
      </c>
      <c r="H266" s="35">
        <f t="shared" si="12"/>
      </c>
    </row>
    <row r="267" spans="1:8" ht="12.75">
      <c r="A267" s="35">
        <f>ученики!A254</f>
      </c>
      <c r="B267" s="35">
        <f>ученики!H254</f>
      </c>
      <c r="C267" s="35">
        <f ca="1">IF(ученики!D254&lt;&gt;"",RAND(),"")</f>
      </c>
      <c r="E267" s="35">
        <f t="shared" si="14"/>
      </c>
      <c r="F267" s="35">
        <f>IF(A267&lt;&gt;"",IF(OR(ученики!$J$3=0,E267&lt;=ученики!$J$3*аудитории!$G$5),IF(F266+1&lt;=аудитории!$G$5,F266+1,1),IF(F266+1&lt;=аудитории!$G$5-1,F266+1,1)),"")</f>
      </c>
      <c r="G267" s="35">
        <f t="shared" si="13"/>
      </c>
      <c r="H267" s="35">
        <f t="shared" si="12"/>
      </c>
    </row>
    <row r="268" spans="1:8" ht="12.75">
      <c r="A268" s="35">
        <f>ученики!A268</f>
      </c>
      <c r="B268" s="35">
        <f>ученики!H268</f>
      </c>
      <c r="C268" s="35">
        <f ca="1">IF(ученики!D268&lt;&gt;"",RAND(),"")</f>
      </c>
      <c r="E268" s="35">
        <f t="shared" si="14"/>
      </c>
      <c r="F268" s="35">
        <f>IF(A268&lt;&gt;"",IF(OR(ученики!$J$3=0,E268&lt;=ученики!$J$3*аудитории!$G$5),IF(F267+1&lt;=аудитории!$G$5,F267+1,1),IF(F267+1&lt;=аудитории!$G$5-1,F267+1,1)),"")</f>
      </c>
      <c r="G268" s="35">
        <f t="shared" si="13"/>
      </c>
      <c r="H268" s="35">
        <f t="shared" si="12"/>
      </c>
    </row>
    <row r="269" spans="1:8" ht="12.75">
      <c r="A269" s="35">
        <f>ученики!A271</f>
      </c>
      <c r="B269" s="35">
        <f>ученики!H271</f>
      </c>
      <c r="C269" s="35">
        <f ca="1">IF(ученики!D271&lt;&gt;"",RAND(),"")</f>
      </c>
      <c r="E269" s="35">
        <f t="shared" si="14"/>
      </c>
      <c r="F269" s="35">
        <f>IF(A269&lt;&gt;"",IF(OR(ученики!$J$3=0,E269&lt;=ученики!$J$3*аудитории!$G$5),IF(F268+1&lt;=аудитории!$G$5,F268+1,1),IF(F268+1&lt;=аудитории!$G$5-1,F268+1,1)),"")</f>
      </c>
      <c r="G269" s="35">
        <f t="shared" si="13"/>
      </c>
      <c r="H269" s="35">
        <f t="shared" si="12"/>
      </c>
    </row>
    <row r="270" spans="1:8" ht="12.75">
      <c r="A270" s="35">
        <f>ученики!A260</f>
      </c>
      <c r="B270" s="35">
        <f>ученики!H260</f>
      </c>
      <c r="C270" s="35">
        <f ca="1">IF(ученики!D260&lt;&gt;"",RAND(),"")</f>
      </c>
      <c r="E270" s="35">
        <f t="shared" si="14"/>
      </c>
      <c r="F270" s="35">
        <f>IF(A270&lt;&gt;"",IF(OR(ученики!$J$3=0,E270&lt;=ученики!$J$3*аудитории!$G$5),IF(F269+1&lt;=аудитории!$G$5,F269+1,1),IF(F269+1&lt;=аудитории!$G$5-1,F269+1,1)),"")</f>
      </c>
      <c r="G270" s="35">
        <f t="shared" si="13"/>
      </c>
      <c r="H270" s="35">
        <f t="shared" si="12"/>
      </c>
    </row>
    <row r="271" spans="1:8" ht="12.75">
      <c r="A271" s="35">
        <f>ученики!A277</f>
      </c>
      <c r="B271" s="35">
        <f>ученики!H277</f>
      </c>
      <c r="C271" s="35">
        <f ca="1">IF(ученики!D277&lt;&gt;"",RAND(),"")</f>
      </c>
      <c r="E271" s="35">
        <f t="shared" si="14"/>
      </c>
      <c r="F271" s="35">
        <f>IF(A271&lt;&gt;"",IF(OR(ученики!$J$3=0,E271&lt;=ученики!$J$3*аудитории!$G$5),IF(F270+1&lt;=аудитории!$G$5,F270+1,1),IF(F270+1&lt;=аудитории!$G$5-1,F270+1,1)),"")</f>
      </c>
      <c r="G271" s="35">
        <f t="shared" si="13"/>
      </c>
      <c r="H271" s="35">
        <f t="shared" si="12"/>
      </c>
    </row>
    <row r="272" spans="1:8" ht="12.75">
      <c r="A272" s="35">
        <f>ученики!A278</f>
      </c>
      <c r="B272" s="35">
        <f>ученики!H278</f>
      </c>
      <c r="C272" s="35">
        <f ca="1">IF(ученики!D278&lt;&gt;"",RAND(),"")</f>
      </c>
      <c r="E272" s="35">
        <f t="shared" si="14"/>
      </c>
      <c r="F272" s="35">
        <f>IF(A272&lt;&gt;"",IF(OR(ученики!$J$3=0,E272&lt;=ученики!$J$3*аудитории!$G$5),IF(F271+1&lt;=аудитории!$G$5,F271+1,1),IF(F271+1&lt;=аудитории!$G$5-1,F271+1,1)),"")</f>
      </c>
      <c r="G272" s="35">
        <f t="shared" si="13"/>
      </c>
      <c r="H272" s="35">
        <f t="shared" si="12"/>
      </c>
    </row>
    <row r="273" spans="1:8" ht="12.75">
      <c r="A273" s="35">
        <f>ученики!A265</f>
      </c>
      <c r="B273" s="35">
        <f>ученики!H265</f>
      </c>
      <c r="C273" s="35">
        <f ca="1">IF(ученики!D265&lt;&gt;"",RAND(),"")</f>
      </c>
      <c r="E273" s="35">
        <f t="shared" si="14"/>
      </c>
      <c r="F273" s="35">
        <f>IF(A273&lt;&gt;"",IF(OR(ученики!$J$3=0,E273&lt;=ученики!$J$3*аудитории!$G$5),IF(F272+1&lt;=аудитории!$G$5,F272+1,1),IF(F272+1&lt;=аудитории!$G$5-1,F272+1,1)),"")</f>
      </c>
      <c r="G273" s="35">
        <f t="shared" si="13"/>
      </c>
      <c r="H273" s="35">
        <f t="shared" si="12"/>
      </c>
    </row>
    <row r="274" spans="1:8" ht="12.75">
      <c r="A274" s="35">
        <f>ученики!A255</f>
      </c>
      <c r="B274" s="35">
        <f>ученики!H255</f>
      </c>
      <c r="C274" s="35">
        <f ca="1">IF(ученики!D255&lt;&gt;"",RAND(),"")</f>
      </c>
      <c r="E274" s="35">
        <f t="shared" si="14"/>
      </c>
      <c r="F274" s="35">
        <f>IF(A274&lt;&gt;"",IF(OR(ученики!$J$3=0,E274&lt;=ученики!$J$3*аудитории!$G$5),IF(F273+1&lt;=аудитории!$G$5,F273+1,1),IF(F273+1&lt;=аудитории!$G$5-1,F273+1,1)),"")</f>
      </c>
      <c r="G274" s="35">
        <f t="shared" si="13"/>
      </c>
      <c r="H274" s="35">
        <f t="shared" si="12"/>
      </c>
    </row>
    <row r="275" spans="1:8" ht="12.75">
      <c r="A275" s="35">
        <f>ученики!A267</f>
      </c>
      <c r="B275" s="35">
        <f>ученики!H267</f>
      </c>
      <c r="C275" s="35">
        <f ca="1">IF(ученики!D267&lt;&gt;"",RAND(),"")</f>
      </c>
      <c r="E275" s="35">
        <f t="shared" si="14"/>
      </c>
      <c r="F275" s="35">
        <f>IF(A275&lt;&gt;"",IF(OR(ученики!$J$3=0,E275&lt;=ученики!$J$3*аудитории!$G$5),IF(F274+1&lt;=аудитории!$G$5,F274+1,1),IF(F274+1&lt;=аудитории!$G$5-1,F274+1,1)),"")</f>
      </c>
      <c r="G275" s="35">
        <f t="shared" si="13"/>
      </c>
      <c r="H275" s="35">
        <f t="shared" si="12"/>
      </c>
    </row>
    <row r="276" spans="1:8" ht="12.75">
      <c r="A276" s="35">
        <f>ученики!A263</f>
      </c>
      <c r="B276" s="35">
        <f>ученики!H263</f>
      </c>
      <c r="C276" s="35">
        <f ca="1">IF(ученики!D263&lt;&gt;"",RAND(),"")</f>
      </c>
      <c r="E276" s="35">
        <f t="shared" si="14"/>
      </c>
      <c r="F276" s="35">
        <f>IF(A276&lt;&gt;"",IF(OR(ученики!$J$3=0,E276&lt;=ученики!$J$3*аудитории!$G$5),IF(F275+1&lt;=аудитории!$G$5,F275+1,1),IF(F275+1&lt;=аудитории!$G$5-1,F275+1,1)),"")</f>
      </c>
      <c r="G276" s="35">
        <f t="shared" si="13"/>
      </c>
      <c r="H276" s="35">
        <f t="shared" si="12"/>
      </c>
    </row>
    <row r="277" spans="1:8" ht="12.75">
      <c r="A277" s="35">
        <f>ученики!A258</f>
      </c>
      <c r="B277" s="35">
        <f>ученики!H258</f>
      </c>
      <c r="C277" s="35">
        <f ca="1">IF(ученики!D258&lt;&gt;"",RAND(),"")</f>
      </c>
      <c r="E277" s="35">
        <f t="shared" si="14"/>
      </c>
      <c r="F277" s="35">
        <f>IF(A277&lt;&gt;"",IF(OR(ученики!$J$3=0,E277&lt;=ученики!$J$3*аудитории!$G$5),IF(F276+1&lt;=аудитории!$G$5,F276+1,1),IF(F276+1&lt;=аудитории!$G$5-1,F276+1,1)),"")</f>
      </c>
      <c r="G277" s="35">
        <f t="shared" si="13"/>
      </c>
      <c r="H277" s="35">
        <f t="shared" si="12"/>
      </c>
    </row>
    <row r="278" spans="1:8" ht="12.75">
      <c r="A278" s="35">
        <f>ученики!A273</f>
      </c>
      <c r="B278" s="35">
        <f>ученики!H273</f>
      </c>
      <c r="C278" s="35">
        <f ca="1">IF(ученики!D273&lt;&gt;"",RAND(),"")</f>
      </c>
      <c r="E278" s="35">
        <f t="shared" si="14"/>
      </c>
      <c r="F278" s="35">
        <f>IF(A278&lt;&gt;"",IF(OR(ученики!$J$3=0,E278&lt;=ученики!$J$3*аудитории!$G$5),IF(F277+1&lt;=аудитории!$G$5,F277+1,1),IF(F277+1&lt;=аудитории!$G$5-1,F277+1,1)),"")</f>
      </c>
      <c r="G278" s="35">
        <f t="shared" si="13"/>
      </c>
      <c r="H278" s="35">
        <f t="shared" si="12"/>
      </c>
    </row>
    <row r="279" spans="1:8" ht="12.75">
      <c r="A279" s="35">
        <f>ученики!A281</f>
      </c>
      <c r="B279" s="35">
        <f>ученики!H281</f>
      </c>
      <c r="C279" s="35">
        <f ca="1">IF(ученики!D281&lt;&gt;"",RAND(),"")</f>
      </c>
      <c r="E279" s="35">
        <f t="shared" si="14"/>
      </c>
      <c r="F279" s="35">
        <f>IF(A279&lt;&gt;"",IF(OR(ученики!$J$3=0,E279&lt;=ученики!$J$3*аудитории!$G$5),IF(F278+1&lt;=аудитории!$G$5,F278+1,1),IF(F278+1&lt;=аудитории!$G$5-1,F278+1,1)),"")</f>
      </c>
      <c r="G279" s="35">
        <f t="shared" si="13"/>
      </c>
      <c r="H279" s="35">
        <f t="shared" si="12"/>
      </c>
    </row>
    <row r="280" spans="1:8" ht="12.75">
      <c r="A280" s="35">
        <f>ученики!A280</f>
      </c>
      <c r="B280" s="35">
        <f>ученики!H280</f>
      </c>
      <c r="C280" s="35">
        <f ca="1">IF(ученики!D280&lt;&gt;"",RAND(),"")</f>
      </c>
      <c r="E280" s="35">
        <f t="shared" si="14"/>
      </c>
      <c r="F280" s="35">
        <f>IF(A280&lt;&gt;"",IF(OR(ученики!$J$3=0,E280&lt;=ученики!$J$3*аудитории!$G$5),IF(F279+1&lt;=аудитории!$G$5,F279+1,1),IF(F279+1&lt;=аудитории!$G$5-1,F279+1,1)),"")</f>
      </c>
      <c r="G280" s="35">
        <f t="shared" si="13"/>
      </c>
      <c r="H280" s="35">
        <f t="shared" si="12"/>
      </c>
    </row>
    <row r="281" spans="1:8" ht="12.75">
      <c r="A281" s="35">
        <f>ученики!A284</f>
      </c>
      <c r="B281" s="35">
        <f>ученики!H284</f>
      </c>
      <c r="C281" s="35">
        <f ca="1">IF(ученики!D284&lt;&gt;"",RAND(),"")</f>
      </c>
      <c r="E281" s="35">
        <f t="shared" si="14"/>
      </c>
      <c r="F281" s="35">
        <f>IF(A281&lt;&gt;"",IF(OR(ученики!$J$3=0,E281&lt;=ученики!$J$3*аудитории!$G$5),IF(F280+1&lt;=аудитории!$G$5,F280+1,1),IF(F280+1&lt;=аудитории!$G$5-1,F280+1,1)),"")</f>
      </c>
      <c r="G281" s="35">
        <f t="shared" si="13"/>
      </c>
      <c r="H281" s="35">
        <f t="shared" si="12"/>
      </c>
    </row>
    <row r="282" spans="1:8" ht="12.75">
      <c r="A282" s="35">
        <f>ученики!A282</f>
      </c>
      <c r="B282" s="35">
        <f>ученики!H282</f>
      </c>
      <c r="C282" s="35">
        <f ca="1">IF(ученики!D282&lt;&gt;"",RAND(),"")</f>
      </c>
      <c r="E282" s="35">
        <f t="shared" si="14"/>
      </c>
      <c r="F282" s="35">
        <f>IF(A282&lt;&gt;"",IF(OR(ученики!$J$3=0,E282&lt;=ученики!$J$3*аудитории!$G$5),IF(F281+1&lt;=аудитории!$G$5,F281+1,1),IF(F281+1&lt;=аудитории!$G$5-1,F281+1,1)),"")</f>
      </c>
      <c r="G282" s="35">
        <f t="shared" si="13"/>
      </c>
      <c r="H282" s="35">
        <f t="shared" si="12"/>
      </c>
    </row>
    <row r="283" spans="1:8" ht="12.75">
      <c r="A283" s="35">
        <f>ученики!A283</f>
      </c>
      <c r="B283" s="35">
        <f>ученики!H283</f>
      </c>
      <c r="C283" s="35">
        <f ca="1">IF(ученики!D283&lt;&gt;"",RAND(),"")</f>
      </c>
      <c r="E283" s="35">
        <f t="shared" si="14"/>
      </c>
      <c r="F283" s="35">
        <f>IF(A283&lt;&gt;"",IF(OR(ученики!$J$3=0,E283&lt;=ученики!$J$3*аудитории!$G$5),IF(F282+1&lt;=аудитории!$G$5,F282+1,1),IF(F282+1&lt;=аудитории!$G$5-1,F282+1,1)),"")</f>
      </c>
      <c r="G283" s="35">
        <f t="shared" si="13"/>
      </c>
      <c r="H283" s="35">
        <f t="shared" si="12"/>
      </c>
    </row>
    <row r="284" spans="1:8" ht="12.75">
      <c r="A284" s="35">
        <f>ученики!A288</f>
      </c>
      <c r="B284" s="35">
        <f>ученики!H288</f>
      </c>
      <c r="C284" s="35">
        <f ca="1">IF(ученики!D288&lt;&gt;"",RAND(),"")</f>
      </c>
      <c r="E284" s="35">
        <f t="shared" si="14"/>
      </c>
      <c r="F284" s="35">
        <f>IF(A284&lt;&gt;"",IF(OR(ученики!$J$3=0,E284&lt;=ученики!$J$3*аудитории!$G$5),IF(F283+1&lt;=аудитории!$G$5,F283+1,1),IF(F283+1&lt;=аудитории!$G$5-1,F283+1,1)),"")</f>
      </c>
      <c r="G284" s="35">
        <f t="shared" si="13"/>
      </c>
      <c r="H284" s="35">
        <f t="shared" si="12"/>
      </c>
    </row>
    <row r="285" spans="1:8" ht="12.75">
      <c r="A285" s="35">
        <f>ученики!A287</f>
      </c>
      <c r="B285" s="35">
        <f>ученики!H287</f>
      </c>
      <c r="C285" s="35">
        <f ca="1">IF(ученики!D287&lt;&gt;"",RAND(),"")</f>
      </c>
      <c r="E285" s="35">
        <f t="shared" si="14"/>
      </c>
      <c r="F285" s="35">
        <f>IF(A285&lt;&gt;"",IF(OR(ученики!$J$3=0,E285&lt;=ученики!$J$3*аудитории!$G$5),IF(F284+1&lt;=аудитории!$G$5,F284+1,1),IF(F284+1&lt;=аудитории!$G$5-1,F284+1,1)),"")</f>
      </c>
      <c r="G285" s="35">
        <f t="shared" si="13"/>
      </c>
      <c r="H285" s="35">
        <f t="shared" si="12"/>
      </c>
    </row>
    <row r="286" spans="1:8" ht="12.75">
      <c r="A286" s="35">
        <f>ученики!A285</f>
      </c>
      <c r="B286" s="35">
        <f>ученики!H285</f>
      </c>
      <c r="C286" s="35">
        <f ca="1">IF(ученики!D285&lt;&gt;"",RAND(),"")</f>
      </c>
      <c r="E286" s="35">
        <f t="shared" si="14"/>
      </c>
      <c r="F286" s="35">
        <f>IF(A286&lt;&gt;"",IF(OR(ученики!$J$3=0,E286&lt;=ученики!$J$3*аудитории!$G$5),IF(F285+1&lt;=аудитории!$G$5,F285+1,1),IF(F285+1&lt;=аудитории!$G$5-1,F285+1,1)),"")</f>
      </c>
      <c r="G286" s="35">
        <f t="shared" si="13"/>
      </c>
      <c r="H286" s="35">
        <f t="shared" si="12"/>
      </c>
    </row>
    <row r="287" spans="1:8" ht="12.75">
      <c r="A287" s="35">
        <f>ученики!A286</f>
      </c>
      <c r="B287" s="35">
        <f>ученики!H286</f>
      </c>
      <c r="C287" s="35">
        <f ca="1">IF(ученики!D286&lt;&gt;"",RAND(),"")</f>
      </c>
      <c r="E287" s="35">
        <f t="shared" si="14"/>
      </c>
      <c r="F287" s="35">
        <f>IF(A287&lt;&gt;"",IF(OR(ученики!$J$3=0,E287&lt;=ученики!$J$3*аудитории!$G$5),IF(F286+1&lt;=аудитории!$G$5,F286+1,1),IF(F286+1&lt;=аудитории!$G$5-1,F286+1,1)),"")</f>
      </c>
      <c r="G287" s="35">
        <f t="shared" si="13"/>
      </c>
      <c r="H287" s="35">
        <f t="shared" si="12"/>
      </c>
    </row>
    <row r="288" spans="1:8" ht="12.75">
      <c r="A288" s="35">
        <f>ученики!A291</f>
      </c>
      <c r="B288" s="35">
        <f>ученики!H291</f>
      </c>
      <c r="C288" s="35">
        <f ca="1">IF(ученики!D291&lt;&gt;"",RAND(),"")</f>
      </c>
      <c r="E288" s="35">
        <f t="shared" si="14"/>
      </c>
      <c r="F288" s="35">
        <f>IF(A288&lt;&gt;"",IF(OR(ученики!$J$3=0,E288&lt;=ученики!$J$3*аудитории!$G$5),IF(F287+1&lt;=аудитории!$G$5,F287+1,1),IF(F287+1&lt;=аудитории!$G$5-1,F287+1,1)),"")</f>
      </c>
      <c r="G288" s="35">
        <f t="shared" si="13"/>
      </c>
      <c r="H288" s="35">
        <f t="shared" si="12"/>
      </c>
    </row>
    <row r="289" spans="1:8" ht="12.75">
      <c r="A289" s="35">
        <f>ученики!A289</f>
      </c>
      <c r="B289" s="35">
        <f>ученики!H289</f>
      </c>
      <c r="C289" s="35">
        <f ca="1">IF(ученики!D289&lt;&gt;"",RAND(),"")</f>
      </c>
      <c r="E289" s="35">
        <f t="shared" si="14"/>
      </c>
      <c r="F289" s="35">
        <f>IF(A289&lt;&gt;"",IF(OR(ученики!$J$3=0,E289&lt;=ученики!$J$3*аудитории!$G$5),IF(F288+1&lt;=аудитории!$G$5,F288+1,1),IF(F288+1&lt;=аудитории!$G$5-1,F288+1,1)),"")</f>
      </c>
      <c r="G289" s="35">
        <f t="shared" si="13"/>
      </c>
      <c r="H289" s="35">
        <f t="shared" si="12"/>
      </c>
    </row>
    <row r="290" spans="1:8" ht="12.75">
      <c r="A290" s="35">
        <f>ученики!A290</f>
      </c>
      <c r="B290" s="35">
        <f>ученики!H290</f>
      </c>
      <c r="C290" s="35">
        <f ca="1">IF(ученики!D290&lt;&gt;"",RAND(),"")</f>
      </c>
      <c r="E290" s="35">
        <f t="shared" si="14"/>
      </c>
      <c r="F290" s="35">
        <f>IF(A290&lt;&gt;"",IF(OR(ученики!$J$3=0,E290&lt;=ученики!$J$3*аудитории!$G$5),IF(F289+1&lt;=аудитории!$G$5,F289+1,1),IF(F289+1&lt;=аудитории!$G$5-1,F289+1,1)),"")</f>
      </c>
      <c r="G290" s="35">
        <f t="shared" si="13"/>
      </c>
      <c r="H290" s="35">
        <f t="shared" si="12"/>
      </c>
    </row>
    <row r="291" spans="1:8" ht="12.75">
      <c r="A291" s="35">
        <f>ученики!A292</f>
      </c>
      <c r="B291" s="35">
        <f>ученики!H292</f>
      </c>
      <c r="C291" s="35">
        <f ca="1">IF(ученики!D292&lt;&gt;"",RAND(),"")</f>
      </c>
      <c r="E291" s="35">
        <f t="shared" si="14"/>
      </c>
      <c r="F291" s="35">
        <f>IF(A291&lt;&gt;"",IF(OR(ученики!$J$3=0,E291&lt;=ученики!$J$3*аудитории!$G$5),IF(F290+1&lt;=аудитории!$G$5,F290+1,1),IF(F290+1&lt;=аудитории!$G$5-1,F290+1,1)),"")</f>
      </c>
      <c r="G291" s="35">
        <f t="shared" si="13"/>
      </c>
      <c r="H291" s="35">
        <f t="shared" si="12"/>
      </c>
    </row>
    <row r="292" spans="1:8" ht="12.75">
      <c r="A292" s="35">
        <f>ученики!A299</f>
      </c>
      <c r="B292" s="35">
        <f>ученики!H299</f>
      </c>
      <c r="C292" s="35">
        <f ca="1">IF(ученики!D299&lt;&gt;"",RAND(),"")</f>
      </c>
      <c r="E292" s="35">
        <f t="shared" si="14"/>
      </c>
      <c r="F292" s="35">
        <f>IF(A292&lt;&gt;"",IF(OR(ученики!$J$3=0,E292&lt;=ученики!$J$3*аудитории!$G$5),IF(F291+1&lt;=аудитории!$G$5,F291+1,1),IF(F291+1&lt;=аудитории!$G$5-1,F291+1,1)),"")</f>
      </c>
      <c r="G292" s="35">
        <f t="shared" si="13"/>
      </c>
      <c r="H292" s="35">
        <f t="shared" si="12"/>
      </c>
    </row>
    <row r="293" spans="1:8" ht="12.75">
      <c r="A293" s="35">
        <f>ученики!A298</f>
      </c>
      <c r="B293" s="35">
        <f>ученики!H298</f>
      </c>
      <c r="C293" s="35">
        <f ca="1">IF(ученики!D298&lt;&gt;"",RAND(),"")</f>
      </c>
      <c r="E293" s="35">
        <f t="shared" si="14"/>
      </c>
      <c r="F293" s="35">
        <f>IF(A293&lt;&gt;"",IF(OR(ученики!$J$3=0,E293&lt;=ученики!$J$3*аудитории!$G$5),IF(F292+1&lt;=аудитории!$G$5,F292+1,1),IF(F292+1&lt;=аудитории!$G$5-1,F292+1,1)),"")</f>
      </c>
      <c r="G293" s="35">
        <f t="shared" si="13"/>
      </c>
      <c r="H293" s="35">
        <f t="shared" si="12"/>
      </c>
    </row>
    <row r="294" spans="1:8" ht="12.75">
      <c r="A294" s="35">
        <f>ученики!A297</f>
      </c>
      <c r="B294" s="35">
        <f>ученики!H297</f>
      </c>
      <c r="C294" s="35">
        <f ca="1">IF(ученики!D297&lt;&gt;"",RAND(),"")</f>
      </c>
      <c r="E294" s="35">
        <f t="shared" si="14"/>
      </c>
      <c r="F294" s="35">
        <f>IF(A294&lt;&gt;"",IF(OR(ученики!$J$3=0,E294&lt;=ученики!$J$3*аудитории!$G$5),IF(F293+1&lt;=аудитории!$G$5,F293+1,1),IF(F293+1&lt;=аудитории!$G$5-1,F293+1,1)),"")</f>
      </c>
      <c r="G294" s="35">
        <f t="shared" si="13"/>
      </c>
      <c r="H294" s="35">
        <f t="shared" si="12"/>
      </c>
    </row>
    <row r="295" spans="1:8" ht="12.75">
      <c r="A295" s="35">
        <f>ученики!A313</f>
      </c>
      <c r="B295" s="35">
        <f>ученики!H313</f>
      </c>
      <c r="C295" s="35">
        <f ca="1">IF(ученики!D313&lt;&gt;"",RAND(),"")</f>
      </c>
      <c r="E295" s="35">
        <f t="shared" si="14"/>
      </c>
      <c r="F295" s="35">
        <f>IF(A295&lt;&gt;"",IF(OR(ученики!$J$3=0,E295&lt;=ученики!$J$3*аудитории!$G$5),IF(F294+1&lt;=аудитории!$G$5,F294+1,1),IF(F294+1&lt;=аудитории!$G$5-1,F294+1,1)),"")</f>
      </c>
      <c r="G295" s="35">
        <f t="shared" si="13"/>
      </c>
      <c r="H295" s="35">
        <f t="shared" si="12"/>
      </c>
    </row>
    <row r="296" spans="1:8" ht="12.75">
      <c r="A296" s="35">
        <f>ученики!A301</f>
      </c>
      <c r="B296" s="35">
        <f>ученики!H301</f>
      </c>
      <c r="C296" s="35">
        <f ca="1">IF(ученики!D301&lt;&gt;"",RAND(),"")</f>
      </c>
      <c r="E296" s="35">
        <f t="shared" si="14"/>
      </c>
      <c r="F296" s="35">
        <f>IF(A296&lt;&gt;"",IF(OR(ученики!$J$3=0,E296&lt;=ученики!$J$3*аудитории!$G$5),IF(F295+1&lt;=аудитории!$G$5,F295+1,1),IF(F295+1&lt;=аудитории!$G$5-1,F295+1,1)),"")</f>
      </c>
      <c r="G296" s="35">
        <f t="shared" si="13"/>
      </c>
      <c r="H296" s="35">
        <f t="shared" si="12"/>
      </c>
    </row>
    <row r="297" spans="1:8" ht="12.75">
      <c r="A297" s="35">
        <f>ученики!A305</f>
      </c>
      <c r="B297" s="35">
        <f>ученики!H305</f>
      </c>
      <c r="C297" s="35">
        <f ca="1">IF(ученики!D305&lt;&gt;"",RAND(),"")</f>
      </c>
      <c r="E297" s="35">
        <f t="shared" si="14"/>
      </c>
      <c r="F297" s="35">
        <f>IF(A297&lt;&gt;"",IF(OR(ученики!$J$3=0,E297&lt;=ученики!$J$3*аудитории!$G$5),IF(F296+1&lt;=аудитории!$G$5,F296+1,1),IF(F296+1&lt;=аудитории!$G$5-1,F296+1,1)),"")</f>
      </c>
      <c r="G297" s="35">
        <f t="shared" si="13"/>
      </c>
      <c r="H297" s="35">
        <f t="shared" si="12"/>
      </c>
    </row>
    <row r="298" spans="1:8" ht="12.75">
      <c r="A298" s="35">
        <f>ученики!A309</f>
      </c>
      <c r="B298" s="35">
        <f>ученики!H309</f>
      </c>
      <c r="C298" s="35">
        <f ca="1">IF(ученики!D309&lt;&gt;"",RAND(),"")</f>
      </c>
      <c r="E298" s="35">
        <f t="shared" si="14"/>
      </c>
      <c r="F298" s="35">
        <f>IF(A298&lt;&gt;"",IF(OR(ученики!$J$3=0,E298&lt;=ученики!$J$3*аудитории!$G$5),IF(F297+1&lt;=аудитории!$G$5,F297+1,1),IF(F297+1&lt;=аудитории!$G$5-1,F297+1,1)),"")</f>
      </c>
      <c r="G298" s="35">
        <f t="shared" si="13"/>
      </c>
      <c r="H298" s="35">
        <f t="shared" si="12"/>
      </c>
    </row>
    <row r="299" spans="1:8" ht="12.75">
      <c r="A299" s="35">
        <f>ученики!A312</f>
      </c>
      <c r="B299" s="35">
        <f>ученики!H312</f>
      </c>
      <c r="C299" s="35">
        <f ca="1">IF(ученики!D312&lt;&gt;"",RAND(),"")</f>
      </c>
      <c r="E299" s="35">
        <f t="shared" si="14"/>
      </c>
      <c r="F299" s="35">
        <f>IF(A299&lt;&gt;"",IF(OR(ученики!$J$3=0,E299&lt;=ученики!$J$3*аудитории!$G$5),IF(F298+1&lt;=аудитории!$G$5,F298+1,1),IF(F298+1&lt;=аудитории!$G$5-1,F298+1,1)),"")</f>
      </c>
      <c r="G299" s="35">
        <f t="shared" si="13"/>
      </c>
      <c r="H299" s="35">
        <f t="shared" si="12"/>
      </c>
    </row>
    <row r="300" spans="1:8" ht="12.75">
      <c r="A300" s="35">
        <f>ученики!A316</f>
      </c>
      <c r="B300" s="35">
        <f>ученики!H316</f>
      </c>
      <c r="C300" s="35">
        <f ca="1">IF(ученики!D316&lt;&gt;"",RAND(),"")</f>
      </c>
      <c r="E300" s="35">
        <f t="shared" si="14"/>
      </c>
      <c r="F300" s="35">
        <f>IF(A300&lt;&gt;"",IF(OR(ученики!$J$3=0,E300&lt;=ученики!$J$3*аудитории!$G$5),IF(F299+1&lt;=аудитории!$G$5,F299+1,1),IF(F299+1&lt;=аудитории!$G$5-1,F299+1,1)),"")</f>
      </c>
      <c r="G300" s="35">
        <f t="shared" si="13"/>
      </c>
      <c r="H300" s="35">
        <f t="shared" si="12"/>
      </c>
    </row>
    <row r="301" spans="1:8" ht="12.75">
      <c r="A301" s="35">
        <f>ученики!A307</f>
      </c>
      <c r="B301" s="35">
        <f>ученики!H307</f>
      </c>
      <c r="C301" s="35">
        <f ca="1">IF(ученики!D307&lt;&gt;"",RAND(),"")</f>
      </c>
      <c r="E301" s="35">
        <f t="shared" si="14"/>
      </c>
      <c r="F301" s="35">
        <f>IF(A301&lt;&gt;"",IF(OR(ученики!$J$3=0,E301&lt;=ученики!$J$3*аудитории!$G$5),IF(F300+1&lt;=аудитории!$G$5,F300+1,1),IF(F300+1&lt;=аудитории!$G$5-1,F300+1,1)),"")</f>
      </c>
      <c r="G301" s="35">
        <f t="shared" si="13"/>
      </c>
      <c r="H301" s="35">
        <f t="shared" si="12"/>
      </c>
    </row>
    <row r="302" spans="1:8" ht="12.75">
      <c r="A302" s="35">
        <f>ученики!A296</f>
      </c>
      <c r="B302" s="35">
        <f>ученики!H296</f>
      </c>
      <c r="C302" s="35">
        <f ca="1">IF(ученики!D296&lt;&gt;"",RAND(),"")</f>
      </c>
      <c r="E302" s="35">
        <f t="shared" si="14"/>
      </c>
      <c r="F302" s="35">
        <f>IF(A302&lt;&gt;"",IF(OR(ученики!$J$3=0,E302&lt;=ученики!$J$3*аудитории!$G$5),IF(F301+1&lt;=аудитории!$G$5,F301+1,1),IF(F301+1&lt;=аудитории!$G$5-1,F301+1,1)),"")</f>
      </c>
      <c r="G302" s="35">
        <f t="shared" si="13"/>
      </c>
      <c r="H302" s="35">
        <f t="shared" si="12"/>
      </c>
    </row>
    <row r="303" spans="1:8" ht="12.75">
      <c r="A303" s="35">
        <f>ученики!A294</f>
      </c>
      <c r="B303" s="35">
        <f>ученики!H294</f>
      </c>
      <c r="C303" s="35">
        <f ca="1">IF(ученики!D294&lt;&gt;"",RAND(),"")</f>
      </c>
      <c r="E303" s="35">
        <f t="shared" si="14"/>
      </c>
      <c r="F303" s="35">
        <f>IF(A303&lt;&gt;"",IF(OR(ученики!$J$3=0,E303&lt;=ученики!$J$3*аудитории!$G$5),IF(F302+1&lt;=аудитории!$G$5,F302+1,1),IF(F302+1&lt;=аудитории!$G$5-1,F302+1,1)),"")</f>
      </c>
      <c r="G303" s="35">
        <f t="shared" si="13"/>
      </c>
      <c r="H303" s="35">
        <f t="shared" si="12"/>
      </c>
    </row>
    <row r="304" spans="1:8" ht="12.75">
      <c r="A304" s="35">
        <f>ученики!A314</f>
      </c>
      <c r="B304" s="35">
        <f>ученики!H314</f>
      </c>
      <c r="C304" s="35">
        <f ca="1">IF(ученики!D314&lt;&gt;"",RAND(),"")</f>
      </c>
      <c r="E304" s="35">
        <f t="shared" si="14"/>
      </c>
      <c r="F304" s="35">
        <f>IF(A304&lt;&gt;"",IF(OR(ученики!$J$3=0,E304&lt;=ученики!$J$3*аудитории!$G$5),IF(F303+1&lt;=аудитории!$G$5,F303+1,1),IF(F303+1&lt;=аудитории!$G$5-1,F303+1,1)),"")</f>
      </c>
      <c r="G304" s="35">
        <f t="shared" si="13"/>
      </c>
      <c r="H304" s="35">
        <f t="shared" si="12"/>
      </c>
    </row>
    <row r="305" spans="1:8" ht="12.75">
      <c r="A305" s="35">
        <f>ученики!A310</f>
      </c>
      <c r="B305" s="35">
        <f>ученики!H310</f>
      </c>
      <c r="C305" s="35">
        <f ca="1">IF(ученики!D310&lt;&gt;"",RAND(),"")</f>
      </c>
      <c r="E305" s="35">
        <f t="shared" si="14"/>
      </c>
      <c r="F305" s="35">
        <f>IF(A305&lt;&gt;"",IF(OR(ученики!$J$3=0,E305&lt;=ученики!$J$3*аудитории!$G$5),IF(F304+1&lt;=аудитории!$G$5,F304+1,1),IF(F304+1&lt;=аудитории!$G$5-1,F304+1,1)),"")</f>
      </c>
      <c r="G305" s="35">
        <f t="shared" si="13"/>
      </c>
      <c r="H305" s="35">
        <f t="shared" si="12"/>
      </c>
    </row>
    <row r="306" spans="1:8" ht="12.75">
      <c r="A306" s="35">
        <f>ученики!A317</f>
      </c>
      <c r="B306" s="35">
        <f>ученики!H317</f>
      </c>
      <c r="C306" s="35">
        <f ca="1">IF(ученики!D317&lt;&gt;"",RAND(),"")</f>
      </c>
      <c r="E306" s="35">
        <f t="shared" si="14"/>
      </c>
      <c r="F306" s="35">
        <f>IF(A306&lt;&gt;"",IF(OR(ученики!$J$3=0,E306&lt;=ученики!$J$3*аудитории!$G$5),IF(F305+1&lt;=аудитории!$G$5,F305+1,1),IF(F305+1&lt;=аудитории!$G$5-1,F305+1,1)),"")</f>
      </c>
      <c r="G306" s="35">
        <f t="shared" si="13"/>
      </c>
      <c r="H306" s="35">
        <f t="shared" si="12"/>
      </c>
    </row>
    <row r="307" spans="1:8" ht="12.75">
      <c r="A307" s="35">
        <f>ученики!A295</f>
      </c>
      <c r="B307" s="35">
        <f>ученики!H295</f>
      </c>
      <c r="C307" s="35">
        <f ca="1">IF(ученики!D295&lt;&gt;"",RAND(),"")</f>
      </c>
      <c r="E307" s="35">
        <f t="shared" si="14"/>
      </c>
      <c r="F307" s="35">
        <f>IF(A307&lt;&gt;"",IF(OR(ученики!$J$3=0,E307&lt;=ученики!$J$3*аудитории!$G$5),IF(F306+1&lt;=аудитории!$G$5,F306+1,1),IF(F306+1&lt;=аудитории!$G$5-1,F306+1,1)),"")</f>
      </c>
      <c r="G307" s="35">
        <f t="shared" si="13"/>
      </c>
      <c r="H307" s="35">
        <f t="shared" si="12"/>
      </c>
    </row>
    <row r="308" spans="1:8" ht="12.75">
      <c r="A308" s="35">
        <f>ученики!A304</f>
      </c>
      <c r="B308" s="35">
        <f>ученики!H304</f>
      </c>
      <c r="C308" s="35">
        <f ca="1">IF(ученики!D304&lt;&gt;"",RAND(),"")</f>
      </c>
      <c r="E308" s="35">
        <f t="shared" si="14"/>
      </c>
      <c r="F308" s="35">
        <f>IF(A308&lt;&gt;"",IF(OR(ученики!$J$3=0,E308&lt;=ученики!$J$3*аудитории!$G$5),IF(F307+1&lt;=аудитории!$G$5,F307+1,1),IF(F307+1&lt;=аудитории!$G$5-1,F307+1,1)),"")</f>
      </c>
      <c r="G308" s="35">
        <f t="shared" si="13"/>
      </c>
      <c r="H308" s="35">
        <f t="shared" si="12"/>
      </c>
    </row>
    <row r="309" spans="1:8" ht="12.75">
      <c r="A309" s="35">
        <f>ученики!A319</f>
      </c>
      <c r="B309" s="35">
        <f>ученики!H319</f>
      </c>
      <c r="C309" s="35">
        <f ca="1">IF(ученики!D319&lt;&gt;"",RAND(),"")</f>
      </c>
      <c r="E309" s="35">
        <f t="shared" si="14"/>
      </c>
      <c r="F309" s="35">
        <f>IF(A309&lt;&gt;"",IF(OR(ученики!$J$3=0,E309&lt;=ученики!$J$3*аудитории!$G$5),IF(F308+1&lt;=аудитории!$G$5,F308+1,1),IF(F308+1&lt;=аудитории!$G$5-1,F308+1,1)),"")</f>
      </c>
      <c r="G309" s="35">
        <f t="shared" si="13"/>
      </c>
      <c r="H309" s="35">
        <f t="shared" si="12"/>
      </c>
    </row>
    <row r="310" spans="1:8" ht="12.75">
      <c r="A310" s="35">
        <f>ученики!A293</f>
      </c>
      <c r="B310" s="35">
        <f>ученики!H293</f>
      </c>
      <c r="C310" s="35">
        <f ca="1">IF(ученики!D293&lt;&gt;"",RAND(),"")</f>
      </c>
      <c r="E310" s="35">
        <f t="shared" si="14"/>
      </c>
      <c r="F310" s="35">
        <f>IF(A310&lt;&gt;"",IF(OR(ученики!$J$3=0,E310&lt;=ученики!$J$3*аудитории!$G$5),IF(F309+1&lt;=аудитории!$G$5,F309+1,1),IF(F309+1&lt;=аудитории!$G$5-1,F309+1,1)),"")</f>
      </c>
      <c r="G310" s="35">
        <f t="shared" si="13"/>
      </c>
      <c r="H310" s="35">
        <f t="shared" si="12"/>
      </c>
    </row>
    <row r="311" spans="1:8" ht="12.75">
      <c r="A311" s="35">
        <f>ученики!A300</f>
      </c>
      <c r="B311" s="35">
        <f>ученики!H300</f>
      </c>
      <c r="C311" s="35">
        <f ca="1">IF(ученики!D300&lt;&gt;"",RAND(),"")</f>
      </c>
      <c r="E311" s="35">
        <f t="shared" si="14"/>
      </c>
      <c r="F311" s="35">
        <f>IF(A311&lt;&gt;"",IF(OR(ученики!$J$3=0,E311&lt;=ученики!$J$3*аудитории!$G$5),IF(F310+1&lt;=аудитории!$G$5,F310+1,1),IF(F310+1&lt;=аудитории!$G$5-1,F310+1,1)),"")</f>
      </c>
      <c r="G311" s="35">
        <f t="shared" si="13"/>
      </c>
      <c r="H311" s="35">
        <f t="shared" si="12"/>
      </c>
    </row>
    <row r="312" spans="1:8" ht="12.75">
      <c r="A312" s="35">
        <f>ученики!A318</f>
      </c>
      <c r="B312" s="35">
        <f>ученики!H318</f>
      </c>
      <c r="C312" s="35">
        <f ca="1">IF(ученики!D318&lt;&gt;"",RAND(),"")</f>
      </c>
      <c r="E312" s="35">
        <f t="shared" si="14"/>
      </c>
      <c r="F312" s="35">
        <f>IF(A312&lt;&gt;"",IF(OR(ученики!$J$3=0,E312&lt;=ученики!$J$3*аудитории!$G$5),IF(F311+1&lt;=аудитории!$G$5,F311+1,1),IF(F311+1&lt;=аудитории!$G$5-1,F311+1,1)),"")</f>
      </c>
      <c r="G312" s="35">
        <f t="shared" si="13"/>
      </c>
      <c r="H312" s="35">
        <f t="shared" si="12"/>
      </c>
    </row>
    <row r="313" spans="1:8" ht="12.75">
      <c r="A313" s="35">
        <f>ученики!A306</f>
      </c>
      <c r="B313" s="35">
        <f>ученики!H306</f>
      </c>
      <c r="C313" s="35">
        <f ca="1">IF(ученики!D306&lt;&gt;"",RAND(),"")</f>
      </c>
      <c r="E313" s="35">
        <f t="shared" si="14"/>
      </c>
      <c r="F313" s="35">
        <f>IF(A313&lt;&gt;"",IF(OR(ученики!$J$3=0,E313&lt;=ученики!$J$3*аудитории!$G$5),IF(F312+1&lt;=аудитории!$G$5,F312+1,1),IF(F312+1&lt;=аудитории!$G$5-1,F312+1,1)),"")</f>
      </c>
      <c r="G313" s="35">
        <f t="shared" si="13"/>
      </c>
      <c r="H313" s="35">
        <f t="shared" si="12"/>
      </c>
    </row>
    <row r="314" spans="1:8" ht="12.75">
      <c r="A314" s="35">
        <f>ученики!A303</f>
      </c>
      <c r="B314" s="35">
        <f>ученики!H303</f>
      </c>
      <c r="C314" s="35">
        <f ca="1">IF(ученики!D303&lt;&gt;"",RAND(),"")</f>
      </c>
      <c r="E314" s="35">
        <f t="shared" si="14"/>
      </c>
      <c r="F314" s="35">
        <f>IF(A314&lt;&gt;"",IF(OR(ученики!$J$3=0,E314&lt;=ученики!$J$3*аудитории!$G$5),IF(F313+1&lt;=аудитории!$G$5,F313+1,1),IF(F313+1&lt;=аудитории!$G$5-1,F313+1,1)),"")</f>
      </c>
      <c r="G314" s="35">
        <f t="shared" si="13"/>
      </c>
      <c r="H314" s="35">
        <f t="shared" si="12"/>
      </c>
    </row>
    <row r="315" spans="1:8" ht="12.75">
      <c r="A315" s="35">
        <f>ученики!A308</f>
      </c>
      <c r="B315" s="35">
        <f>ученики!H308</f>
      </c>
      <c r="C315" s="35">
        <f ca="1">IF(ученики!D308&lt;&gt;"",RAND(),"")</f>
      </c>
      <c r="E315" s="35">
        <f t="shared" si="14"/>
      </c>
      <c r="F315" s="35">
        <f>IF(A315&lt;&gt;"",IF(OR(ученики!$J$3=0,E315&lt;=ученики!$J$3*аудитории!$G$5),IF(F314+1&lt;=аудитории!$G$5,F314+1,1),IF(F314+1&lt;=аудитории!$G$5-1,F314+1,1)),"")</f>
      </c>
      <c r="G315" s="35">
        <f t="shared" si="13"/>
      </c>
      <c r="H315" s="35">
        <f t="shared" si="12"/>
      </c>
    </row>
    <row r="316" spans="1:8" ht="12.75">
      <c r="A316" s="35">
        <f>ученики!A315</f>
      </c>
      <c r="B316" s="35">
        <f>ученики!H315</f>
      </c>
      <c r="C316" s="35">
        <f ca="1">IF(ученики!D315&lt;&gt;"",RAND(),"")</f>
      </c>
      <c r="E316" s="35">
        <f t="shared" si="14"/>
      </c>
      <c r="F316" s="35">
        <f>IF(A316&lt;&gt;"",IF(OR(ученики!$J$3=0,E316&lt;=ученики!$J$3*аудитории!$G$5),IF(F315+1&lt;=аудитории!$G$5,F315+1,1),IF(F315+1&lt;=аудитории!$G$5-1,F315+1,1)),"")</f>
      </c>
      <c r="G316" s="35">
        <f t="shared" si="13"/>
      </c>
      <c r="H316" s="35">
        <f t="shared" si="12"/>
      </c>
    </row>
    <row r="317" spans="1:8" ht="12.75">
      <c r="A317" s="35">
        <f>ученики!A311</f>
      </c>
      <c r="B317" s="35">
        <f>ученики!H311</f>
      </c>
      <c r="C317" s="35">
        <f ca="1">IF(ученики!D311&lt;&gt;"",RAND(),"")</f>
      </c>
      <c r="E317" s="35">
        <f t="shared" si="14"/>
      </c>
      <c r="F317" s="35">
        <f>IF(A317&lt;&gt;"",IF(OR(ученики!$J$3=0,E317&lt;=ученики!$J$3*аудитории!$G$5),IF(F316+1&lt;=аудитории!$G$5,F316+1,1),IF(F316+1&lt;=аудитории!$G$5-1,F316+1,1)),"")</f>
      </c>
      <c r="G317" s="35">
        <f t="shared" si="13"/>
      </c>
      <c r="H317" s="35">
        <f t="shared" si="12"/>
      </c>
    </row>
    <row r="318" spans="1:8" ht="12.75">
      <c r="A318" s="35">
        <f>ученики!A302</f>
      </c>
      <c r="B318" s="35">
        <f>ученики!H302</f>
      </c>
      <c r="C318" s="35">
        <f ca="1">IF(ученики!D302&lt;&gt;"",RAND(),"")</f>
      </c>
      <c r="E318" s="35">
        <f t="shared" si="14"/>
      </c>
      <c r="F318" s="35">
        <f>IF(A318&lt;&gt;"",IF(OR(ученики!$J$3=0,E318&lt;=ученики!$J$3*аудитории!$G$5),IF(F317+1&lt;=аудитории!$G$5,F317+1,1),IF(F317+1&lt;=аудитории!$G$5-1,F317+1,1)),"")</f>
      </c>
      <c r="G318" s="35">
        <f t="shared" si="13"/>
      </c>
      <c r="H318" s="35">
        <f aca="true" t="shared" si="15" ref="H318:H349">IF(A318&lt;&gt;"",IF(F318-F317=1,H317,H317+1),"")</f>
      </c>
    </row>
    <row r="319" spans="1:8" ht="12.75">
      <c r="A319" s="35">
        <f>ученики!A320</f>
      </c>
      <c r="B319" s="35">
        <f>ученики!H320</f>
      </c>
      <c r="C319" s="35">
        <f ca="1">IF(ученики!D320&lt;&gt;"",RAND(),"")</f>
      </c>
      <c r="E319" s="35">
        <f t="shared" si="14"/>
      </c>
      <c r="F319" s="35">
        <f>IF(A319&lt;&gt;"",IF(OR(ученики!$J$3=0,E319&lt;=ученики!$J$3*аудитории!$G$5),IF(F318+1&lt;=аудитории!$G$5,F318+1,1),IF(F318+1&lt;=аудитории!$G$5-1,F318+1,1)),"")</f>
      </c>
      <c r="G319" s="35">
        <f t="shared" si="13"/>
      </c>
      <c r="H319" s="35">
        <f t="shared" si="15"/>
      </c>
    </row>
    <row r="320" spans="1:8" ht="12.75">
      <c r="A320" s="35">
        <f>ученики!A321</f>
      </c>
      <c r="B320" s="35">
        <f>ученики!H321</f>
      </c>
      <c r="C320" s="35">
        <f ca="1">IF(ученики!D321&lt;&gt;"",RAND(),"")</f>
      </c>
      <c r="E320" s="35">
        <f t="shared" si="14"/>
      </c>
      <c r="F320" s="35">
        <f>IF(A320&lt;&gt;"",IF(OR(ученики!$J$3=0,E320&lt;=ученики!$J$3*аудитории!$G$5),IF(F319+1&lt;=аудитории!$G$5,F319+1,1),IF(F319+1&lt;=аудитории!$G$5-1,F319+1,1)),"")</f>
      </c>
      <c r="G320" s="35">
        <f t="shared" si="13"/>
      </c>
      <c r="H320" s="35">
        <f t="shared" si="15"/>
      </c>
    </row>
    <row r="321" spans="1:8" ht="12.75">
      <c r="A321" s="35">
        <f>ученики!A322</f>
      </c>
      <c r="B321" s="35">
        <f>ученики!H322</f>
      </c>
      <c r="C321" s="35">
        <f ca="1">IF(ученики!D322&lt;&gt;"",RAND(),"")</f>
      </c>
      <c r="E321" s="35">
        <f t="shared" si="14"/>
      </c>
      <c r="F321" s="35">
        <f>IF(A321&lt;&gt;"",IF(OR(ученики!$J$3=0,E321&lt;=ученики!$J$3*аудитории!$G$5),IF(F320+1&lt;=аудитории!$G$5,F320+1,1),IF(F320+1&lt;=аудитории!$G$5-1,F320+1,1)),"")</f>
      </c>
      <c r="G321" s="35">
        <f t="shared" si="13"/>
      </c>
      <c r="H321" s="35">
        <f t="shared" si="15"/>
      </c>
    </row>
    <row r="322" spans="1:8" ht="12.75">
      <c r="A322" s="35">
        <f>ученики!A323</f>
      </c>
      <c r="B322" s="35">
        <f>ученики!H323</f>
      </c>
      <c r="C322" s="35">
        <f ca="1">IF(ученики!D323&lt;&gt;"",RAND(),"")</f>
      </c>
      <c r="E322" s="35">
        <f t="shared" si="14"/>
      </c>
      <c r="F322" s="35">
        <f>IF(A322&lt;&gt;"",IF(OR(ученики!$J$3=0,E322&lt;=ученики!$J$3*аудитории!$G$5),IF(F321+1&lt;=аудитории!$G$5,F321+1,1),IF(F321+1&lt;=аудитории!$G$5-1,F321+1,1)),"")</f>
      </c>
      <c r="G322" s="35">
        <f t="shared" si="13"/>
      </c>
      <c r="H322" s="35">
        <f t="shared" si="15"/>
      </c>
    </row>
    <row r="323" spans="1:8" ht="12.75">
      <c r="A323" s="35">
        <f>ученики!A324</f>
      </c>
      <c r="B323" s="35">
        <f>ученики!H324</f>
      </c>
      <c r="C323" s="35">
        <f ca="1">IF(ученики!D324&lt;&gt;"",RAND(),"")</f>
      </c>
      <c r="E323" s="35">
        <f t="shared" si="14"/>
      </c>
      <c r="F323" s="35">
        <f>IF(A323&lt;&gt;"",IF(OR(ученики!$J$3=0,E323&lt;=ученики!$J$3*аудитории!$G$5),IF(F322+1&lt;=аудитории!$G$5,F322+1,1),IF(F322+1&lt;=аудитории!$G$5-1,F322+1,1)),"")</f>
      </c>
      <c r="G323" s="35">
        <f aca="true" t="shared" si="16" ref="G323:G349">IF(A323&lt;&gt;"",INDEX($K$2:$L$16,H323,2),"")</f>
      </c>
      <c r="H323" s="35">
        <f t="shared" si="15"/>
      </c>
    </row>
    <row r="324" spans="1:8" ht="12.75">
      <c r="A324" s="35">
        <f>ученики!A325</f>
      </c>
      <c r="B324" s="35">
        <f>ученики!H325</f>
      </c>
      <c r="C324" s="35">
        <f ca="1">IF(ученики!D325&lt;&gt;"",RAND(),"")</f>
      </c>
      <c r="E324" s="35">
        <f aca="true" t="shared" si="17" ref="E324:E349">IF(A324&lt;&gt;"",E323+1,"")</f>
      </c>
      <c r="F324" s="35">
        <f>IF(A324&lt;&gt;"",IF(OR(ученики!$J$3=0,E324&lt;=ученики!$J$3*аудитории!$G$5),IF(F323+1&lt;=аудитории!$G$5,F323+1,1),IF(F323+1&lt;=аудитории!$G$5-1,F323+1,1)),"")</f>
      </c>
      <c r="G324" s="35">
        <f t="shared" si="16"/>
      </c>
      <c r="H324" s="35">
        <f t="shared" si="15"/>
      </c>
    </row>
    <row r="325" spans="1:8" ht="12.75">
      <c r="A325" s="35">
        <f>ученики!A326</f>
      </c>
      <c r="B325" s="35">
        <f>ученики!H326</f>
      </c>
      <c r="C325" s="35">
        <f ca="1">IF(ученики!D326&lt;&gt;"",RAND(),"")</f>
      </c>
      <c r="E325" s="35">
        <f t="shared" si="17"/>
      </c>
      <c r="F325" s="35">
        <f>IF(A325&lt;&gt;"",IF(OR(ученики!$J$3=0,E325&lt;=ученики!$J$3*аудитории!$G$5),IF(F324+1&lt;=аудитории!$G$5,F324+1,1),IF(F324+1&lt;=аудитории!$G$5-1,F324+1,1)),"")</f>
      </c>
      <c r="G325" s="35">
        <f t="shared" si="16"/>
      </c>
      <c r="H325" s="35">
        <f t="shared" si="15"/>
      </c>
    </row>
    <row r="326" spans="1:8" ht="12.75">
      <c r="A326" s="35">
        <f>ученики!A327</f>
      </c>
      <c r="B326" s="35">
        <f>ученики!H327</f>
      </c>
      <c r="C326" s="35">
        <f ca="1">IF(ученики!D327&lt;&gt;"",RAND(),"")</f>
      </c>
      <c r="E326" s="35">
        <f t="shared" si="17"/>
      </c>
      <c r="F326" s="35">
        <f>IF(A326&lt;&gt;"",IF(OR(ученики!$J$3=0,E326&lt;=ученики!$J$3*аудитории!$G$5),IF(F325+1&lt;=аудитории!$G$5,F325+1,1),IF(F325+1&lt;=аудитории!$G$5-1,F325+1,1)),"")</f>
      </c>
      <c r="G326" s="35">
        <f t="shared" si="16"/>
      </c>
      <c r="H326" s="35">
        <f t="shared" si="15"/>
      </c>
    </row>
    <row r="327" spans="1:8" ht="12.75">
      <c r="A327" s="35">
        <f>ученики!A328</f>
      </c>
      <c r="B327" s="35">
        <f>ученики!H328</f>
      </c>
      <c r="C327" s="35">
        <f ca="1">IF(ученики!D328&lt;&gt;"",RAND(),"")</f>
      </c>
      <c r="E327" s="35">
        <f t="shared" si="17"/>
      </c>
      <c r="F327" s="35">
        <f>IF(A327&lt;&gt;"",IF(OR(ученики!$J$3=0,E327&lt;=ученики!$J$3*аудитории!$G$5),IF(F326+1&lt;=аудитории!$G$5,F326+1,1),IF(F326+1&lt;=аудитории!$G$5-1,F326+1,1)),"")</f>
      </c>
      <c r="G327" s="35">
        <f t="shared" si="16"/>
      </c>
      <c r="H327" s="35">
        <f t="shared" si="15"/>
      </c>
    </row>
    <row r="328" spans="1:8" ht="12.75">
      <c r="A328" s="35">
        <f>ученики!A329</f>
      </c>
      <c r="B328" s="35">
        <f>ученики!H329</f>
      </c>
      <c r="C328" s="35">
        <f ca="1">IF(ученики!D329&lt;&gt;"",RAND(),"")</f>
      </c>
      <c r="E328" s="35">
        <f t="shared" si="17"/>
      </c>
      <c r="F328" s="35">
        <f>IF(A328&lt;&gt;"",IF(OR(ученики!$J$3=0,E328&lt;=ученики!$J$3*аудитории!$G$5),IF(F327+1&lt;=аудитории!$G$5,F327+1,1),IF(F327+1&lt;=аудитории!$G$5-1,F327+1,1)),"")</f>
      </c>
      <c r="G328" s="35">
        <f t="shared" si="16"/>
      </c>
      <c r="H328" s="35">
        <f t="shared" si="15"/>
      </c>
    </row>
    <row r="329" spans="1:8" ht="12.75">
      <c r="A329" s="35">
        <f>ученики!A330</f>
      </c>
      <c r="B329" s="35">
        <f>ученики!H330</f>
      </c>
      <c r="C329" s="35">
        <f ca="1">IF(ученики!D330&lt;&gt;"",RAND(),"")</f>
      </c>
      <c r="E329" s="35">
        <f t="shared" si="17"/>
      </c>
      <c r="F329" s="35">
        <f>IF(A329&lt;&gt;"",IF(OR(ученики!$J$3=0,E329&lt;=ученики!$J$3*аудитории!$G$5),IF(F328+1&lt;=аудитории!$G$5,F328+1,1),IF(F328+1&lt;=аудитории!$G$5-1,F328+1,1)),"")</f>
      </c>
      <c r="G329" s="35">
        <f t="shared" si="16"/>
      </c>
      <c r="H329" s="35">
        <f t="shared" si="15"/>
      </c>
    </row>
    <row r="330" spans="1:8" ht="12.75">
      <c r="A330" s="35">
        <f>ученики!A331</f>
      </c>
      <c r="B330" s="35">
        <f>ученики!H331</f>
      </c>
      <c r="C330" s="35">
        <f ca="1">IF(ученики!D331&lt;&gt;"",RAND(),"")</f>
      </c>
      <c r="E330" s="35">
        <f t="shared" si="17"/>
      </c>
      <c r="F330" s="35">
        <f>IF(A330&lt;&gt;"",IF(OR(ученики!$J$3=0,E330&lt;=ученики!$J$3*аудитории!$G$5),IF(F329+1&lt;=аудитории!$G$5,F329+1,1),IF(F329+1&lt;=аудитории!$G$5-1,F329+1,1)),"")</f>
      </c>
      <c r="G330" s="35">
        <f t="shared" si="16"/>
      </c>
      <c r="H330" s="35">
        <f t="shared" si="15"/>
      </c>
    </row>
    <row r="331" spans="1:8" ht="12.75">
      <c r="A331" s="35">
        <f>ученики!A332</f>
      </c>
      <c r="B331" s="35">
        <f>ученики!H332</f>
      </c>
      <c r="C331" s="35">
        <f ca="1">IF(ученики!D332&lt;&gt;"",RAND(),"")</f>
      </c>
      <c r="E331" s="35">
        <f t="shared" si="17"/>
      </c>
      <c r="F331" s="35">
        <f>IF(A331&lt;&gt;"",IF(OR(ученики!$J$3=0,E331&lt;=ученики!$J$3*аудитории!$G$5),IF(F330+1&lt;=аудитории!$G$5,F330+1,1),IF(F330+1&lt;=аудитории!$G$5-1,F330+1,1)),"")</f>
      </c>
      <c r="G331" s="35">
        <f t="shared" si="16"/>
      </c>
      <c r="H331" s="35">
        <f t="shared" si="15"/>
      </c>
    </row>
    <row r="332" spans="1:8" ht="12.75">
      <c r="A332" s="35">
        <f>ученики!A333</f>
      </c>
      <c r="B332" s="35">
        <f>ученики!H333</f>
      </c>
      <c r="C332" s="35">
        <f ca="1">IF(ученики!D333&lt;&gt;"",RAND(),"")</f>
      </c>
      <c r="E332" s="35">
        <f t="shared" si="17"/>
      </c>
      <c r="F332" s="35">
        <f>IF(A332&lt;&gt;"",IF(OR(ученики!$J$3=0,E332&lt;=ученики!$J$3*аудитории!$G$5),IF(F331+1&lt;=аудитории!$G$5,F331+1,1),IF(F331+1&lt;=аудитории!$G$5-1,F331+1,1)),"")</f>
      </c>
      <c r="G332" s="35">
        <f t="shared" si="16"/>
      </c>
      <c r="H332" s="35">
        <f t="shared" si="15"/>
      </c>
    </row>
    <row r="333" spans="1:8" ht="12.75">
      <c r="A333" s="35">
        <f>ученики!A334</f>
      </c>
      <c r="B333" s="35">
        <f>ученики!H334</f>
      </c>
      <c r="C333" s="35">
        <f ca="1">IF(ученики!D334&lt;&gt;"",RAND(),"")</f>
      </c>
      <c r="E333" s="35">
        <f t="shared" si="17"/>
      </c>
      <c r="F333" s="35">
        <f>IF(A333&lt;&gt;"",IF(OR(ученики!$J$3=0,E333&lt;=ученики!$J$3*аудитории!$G$5),IF(F332+1&lt;=аудитории!$G$5,F332+1,1),IF(F332+1&lt;=аудитории!$G$5-1,F332+1,1)),"")</f>
      </c>
      <c r="G333" s="35">
        <f t="shared" si="16"/>
      </c>
      <c r="H333" s="35">
        <f t="shared" si="15"/>
      </c>
    </row>
    <row r="334" spans="1:8" ht="12.75">
      <c r="A334" s="35">
        <f>ученики!A335</f>
      </c>
      <c r="B334" s="35">
        <f>ученики!H335</f>
      </c>
      <c r="C334" s="35">
        <f ca="1">IF(ученики!D335&lt;&gt;"",RAND(),"")</f>
      </c>
      <c r="E334" s="35">
        <f t="shared" si="17"/>
      </c>
      <c r="F334" s="35">
        <f>IF(A334&lt;&gt;"",IF(OR(ученики!$J$3=0,E334&lt;=ученики!$J$3*аудитории!$G$5),IF(F333+1&lt;=аудитории!$G$5,F333+1,1),IF(F333+1&lt;=аудитории!$G$5-1,F333+1,1)),"")</f>
      </c>
      <c r="G334" s="35">
        <f t="shared" si="16"/>
      </c>
      <c r="H334" s="35">
        <f t="shared" si="15"/>
      </c>
    </row>
    <row r="335" spans="1:8" ht="12.75">
      <c r="A335" s="35">
        <f>ученики!A336</f>
      </c>
      <c r="B335" s="35">
        <f>ученики!H336</f>
      </c>
      <c r="C335" s="35">
        <f ca="1">IF(ученики!D336&lt;&gt;"",RAND(),"")</f>
      </c>
      <c r="E335" s="35">
        <f t="shared" si="17"/>
      </c>
      <c r="F335" s="35">
        <f>IF(A335&lt;&gt;"",IF(OR(ученики!$J$3=0,E335&lt;=ученики!$J$3*аудитории!$G$5),IF(F334+1&lt;=аудитории!$G$5,F334+1,1),IF(F334+1&lt;=аудитории!$G$5-1,F334+1,1)),"")</f>
      </c>
      <c r="G335" s="35">
        <f t="shared" si="16"/>
      </c>
      <c r="H335" s="35">
        <f t="shared" si="15"/>
      </c>
    </row>
    <row r="336" spans="1:8" ht="12.75">
      <c r="A336" s="35">
        <f>ученики!A337</f>
      </c>
      <c r="B336" s="35">
        <f>ученики!H337</f>
      </c>
      <c r="C336" s="35">
        <f ca="1">IF(ученики!D337&lt;&gt;"",RAND(),"")</f>
      </c>
      <c r="E336" s="35">
        <f t="shared" si="17"/>
      </c>
      <c r="F336" s="35">
        <f>IF(A336&lt;&gt;"",IF(OR(ученики!$J$3=0,E336&lt;=ученики!$J$3*аудитории!$G$5),IF(F335+1&lt;=аудитории!$G$5,F335+1,1),IF(F335+1&lt;=аудитории!$G$5-1,F335+1,1)),"")</f>
      </c>
      <c r="G336" s="35">
        <f t="shared" si="16"/>
      </c>
      <c r="H336" s="35">
        <f t="shared" si="15"/>
      </c>
    </row>
    <row r="337" spans="1:8" ht="12.75">
      <c r="A337" s="35">
        <f>ученики!A338</f>
      </c>
      <c r="B337" s="35">
        <f>ученики!H338</f>
      </c>
      <c r="C337" s="35">
        <f ca="1">IF(ученики!D338&lt;&gt;"",RAND(),"")</f>
      </c>
      <c r="E337" s="35">
        <f t="shared" si="17"/>
      </c>
      <c r="F337" s="35">
        <f>IF(A337&lt;&gt;"",IF(OR(ученики!$J$3=0,E337&lt;=ученики!$J$3*аудитории!$G$5),IF(F336+1&lt;=аудитории!$G$5,F336+1,1),IF(F336+1&lt;=аудитории!$G$5-1,F336+1,1)),"")</f>
      </c>
      <c r="G337" s="35">
        <f t="shared" si="16"/>
      </c>
      <c r="H337" s="35">
        <f t="shared" si="15"/>
      </c>
    </row>
    <row r="338" spans="1:8" ht="12.75">
      <c r="A338" s="35">
        <f>ученики!A339</f>
      </c>
      <c r="B338" s="35">
        <f>ученики!H339</f>
      </c>
      <c r="C338" s="35">
        <f ca="1">IF(ученики!D339&lt;&gt;"",RAND(),"")</f>
      </c>
      <c r="E338" s="35">
        <f t="shared" si="17"/>
      </c>
      <c r="F338" s="35">
        <f>IF(A338&lt;&gt;"",IF(OR(ученики!$J$3=0,E338&lt;=ученики!$J$3*аудитории!$G$5),IF(F337+1&lt;=аудитории!$G$5,F337+1,1),IF(F337+1&lt;=аудитории!$G$5-1,F337+1,1)),"")</f>
      </c>
      <c r="G338" s="35">
        <f t="shared" si="16"/>
      </c>
      <c r="H338" s="35">
        <f t="shared" si="15"/>
      </c>
    </row>
    <row r="339" spans="1:8" ht="12.75">
      <c r="A339" s="35">
        <f>ученики!A340</f>
      </c>
      <c r="B339" s="35">
        <f>ученики!H340</f>
      </c>
      <c r="C339" s="35">
        <f ca="1">IF(ученики!D340&lt;&gt;"",RAND(),"")</f>
      </c>
      <c r="E339" s="35">
        <f t="shared" si="17"/>
      </c>
      <c r="F339" s="35">
        <f>IF(A339&lt;&gt;"",IF(OR(ученики!$J$3=0,E339&lt;=ученики!$J$3*аудитории!$G$5),IF(F338+1&lt;=аудитории!$G$5,F338+1,1),IF(F338+1&lt;=аудитории!$G$5-1,F338+1,1)),"")</f>
      </c>
      <c r="G339" s="35">
        <f t="shared" si="16"/>
      </c>
      <c r="H339" s="35">
        <f t="shared" si="15"/>
      </c>
    </row>
    <row r="340" spans="1:8" ht="12.75">
      <c r="A340" s="35">
        <f>ученики!A341</f>
      </c>
      <c r="B340" s="35">
        <f>ученики!H341</f>
      </c>
      <c r="C340" s="35">
        <f ca="1">IF(ученики!D341&lt;&gt;"",RAND(),"")</f>
      </c>
      <c r="E340" s="35">
        <f t="shared" si="17"/>
      </c>
      <c r="F340" s="35">
        <f>IF(A340&lt;&gt;"",IF(OR(ученики!$J$3=0,E340&lt;=ученики!$J$3*аудитории!$G$5),IF(F339+1&lt;=аудитории!$G$5,F339+1,1),IF(F339+1&lt;=аудитории!$G$5-1,F339+1,1)),"")</f>
      </c>
      <c r="G340" s="35">
        <f t="shared" si="16"/>
      </c>
      <c r="H340" s="35">
        <f t="shared" si="15"/>
      </c>
    </row>
    <row r="341" spans="1:8" ht="12.75">
      <c r="A341" s="35">
        <f>ученики!A342</f>
      </c>
      <c r="B341" s="35">
        <f>ученики!H342</f>
      </c>
      <c r="C341" s="35">
        <f ca="1">IF(ученики!D342&lt;&gt;"",RAND(),"")</f>
      </c>
      <c r="E341" s="35">
        <f t="shared" si="17"/>
      </c>
      <c r="F341" s="35">
        <f>IF(A341&lt;&gt;"",IF(OR(ученики!$J$3=0,E341&lt;=ученики!$J$3*аудитории!$G$5),IF(F340+1&lt;=аудитории!$G$5,F340+1,1),IF(F340+1&lt;=аудитории!$G$5-1,F340+1,1)),"")</f>
      </c>
      <c r="G341" s="35">
        <f t="shared" si="16"/>
      </c>
      <c r="H341" s="35">
        <f t="shared" si="15"/>
      </c>
    </row>
    <row r="342" spans="1:8" ht="12.75">
      <c r="A342" s="35">
        <f>ученики!A343</f>
      </c>
      <c r="B342" s="35">
        <f>ученики!H343</f>
      </c>
      <c r="C342" s="35">
        <f ca="1">IF(ученики!D343&lt;&gt;"",RAND(),"")</f>
      </c>
      <c r="E342" s="35">
        <f t="shared" si="17"/>
      </c>
      <c r="F342" s="35">
        <f>IF(A342&lt;&gt;"",IF(OR(ученики!$J$3=0,E342&lt;=ученики!$J$3*аудитории!$G$5),IF(F341+1&lt;=аудитории!$G$5,F341+1,1),IF(F341+1&lt;=аудитории!$G$5-1,F341+1,1)),"")</f>
      </c>
      <c r="G342" s="35">
        <f t="shared" si="16"/>
      </c>
      <c r="H342" s="35">
        <f t="shared" si="15"/>
      </c>
    </row>
    <row r="343" spans="1:8" ht="12.75">
      <c r="A343" s="35">
        <f>ученики!A344</f>
      </c>
      <c r="B343" s="35">
        <f>ученики!H344</f>
      </c>
      <c r="C343" s="35">
        <f ca="1">IF(ученики!D344&lt;&gt;"",RAND(),"")</f>
      </c>
      <c r="E343" s="35">
        <f t="shared" si="17"/>
      </c>
      <c r="F343" s="35">
        <f>IF(A343&lt;&gt;"",IF(OR(ученики!$J$3=0,E343&lt;=ученики!$J$3*аудитории!$G$5),IF(F342+1&lt;=аудитории!$G$5,F342+1,1),IF(F342+1&lt;=аудитории!$G$5-1,F342+1,1)),"")</f>
      </c>
      <c r="G343" s="35">
        <f t="shared" si="16"/>
      </c>
      <c r="H343" s="35">
        <f t="shared" si="15"/>
      </c>
    </row>
    <row r="344" spans="1:8" ht="12.75">
      <c r="A344" s="35">
        <f>ученики!A345</f>
      </c>
      <c r="B344" s="35">
        <f>ученики!H345</f>
      </c>
      <c r="C344" s="35">
        <f ca="1">IF(ученики!D345&lt;&gt;"",RAND(),"")</f>
      </c>
      <c r="E344" s="35">
        <f t="shared" si="17"/>
      </c>
      <c r="F344" s="35">
        <f>IF(A344&lt;&gt;"",IF(OR(ученики!$J$3=0,E344&lt;=ученики!$J$3*аудитории!$G$5),IF(F343+1&lt;=аудитории!$G$5,F343+1,1),IF(F343+1&lt;=аудитории!$G$5-1,F343+1,1)),"")</f>
      </c>
      <c r="G344" s="35">
        <f t="shared" si="16"/>
      </c>
      <c r="H344" s="35">
        <f t="shared" si="15"/>
      </c>
    </row>
    <row r="345" spans="1:8" ht="12.75">
      <c r="A345" s="35">
        <f>ученики!A346</f>
      </c>
      <c r="B345" s="35">
        <f>ученики!H346</f>
      </c>
      <c r="C345" s="35">
        <f ca="1">IF(ученики!D346&lt;&gt;"",RAND(),"")</f>
      </c>
      <c r="E345" s="35">
        <f t="shared" si="17"/>
      </c>
      <c r="F345" s="35">
        <f>IF(A345&lt;&gt;"",IF(OR(ученики!$J$3=0,E345&lt;=ученики!$J$3*аудитории!$G$5),IF(F344+1&lt;=аудитории!$G$5,F344+1,1),IF(F344+1&lt;=аудитории!$G$5-1,F344+1,1)),"")</f>
      </c>
      <c r="G345" s="35">
        <f t="shared" si="16"/>
      </c>
      <c r="H345" s="35">
        <f t="shared" si="15"/>
      </c>
    </row>
    <row r="346" spans="1:8" ht="12.75">
      <c r="A346" s="35">
        <f>ученики!A347</f>
      </c>
      <c r="B346" s="35">
        <f>ученики!H347</f>
      </c>
      <c r="C346" s="35">
        <f ca="1">IF(ученики!D347&lt;&gt;"",RAND(),"")</f>
      </c>
      <c r="E346" s="35">
        <f t="shared" si="17"/>
      </c>
      <c r="F346" s="35">
        <f>IF(A346&lt;&gt;"",IF(OR(ученики!$J$3=0,E346&lt;=ученики!$J$3*аудитории!$G$5),IF(F345+1&lt;=аудитории!$G$5,F345+1,1),IF(F345+1&lt;=аудитории!$G$5-1,F345+1,1)),"")</f>
      </c>
      <c r="G346" s="35">
        <f t="shared" si="16"/>
      </c>
      <c r="H346" s="35">
        <f t="shared" si="15"/>
      </c>
    </row>
    <row r="347" spans="1:8" ht="12.75">
      <c r="A347" s="35">
        <f>ученики!A348</f>
      </c>
      <c r="B347" s="35">
        <f>ученики!H348</f>
      </c>
      <c r="C347" s="35">
        <f ca="1">IF(ученики!D348&lt;&gt;"",RAND(),"")</f>
      </c>
      <c r="E347" s="35">
        <f t="shared" si="17"/>
      </c>
      <c r="F347" s="35">
        <f>IF(A347&lt;&gt;"",IF(OR(ученики!$J$3=0,E347&lt;=ученики!$J$3*аудитории!$G$5),IF(F346+1&lt;=аудитории!$G$5,F346+1,1),IF(F346+1&lt;=аудитории!$G$5-1,F346+1,1)),"")</f>
      </c>
      <c r="G347" s="35">
        <f t="shared" si="16"/>
      </c>
      <c r="H347" s="35">
        <f t="shared" si="15"/>
      </c>
    </row>
    <row r="348" spans="1:8" ht="12.75">
      <c r="A348" s="35">
        <f>ученики!A349</f>
      </c>
      <c r="B348" s="35">
        <f>ученики!H349</f>
      </c>
      <c r="C348" s="35">
        <f ca="1">IF(ученики!D349&lt;&gt;"",RAND(),"")</f>
      </c>
      <c r="E348" s="35">
        <f t="shared" si="17"/>
      </c>
      <c r="F348" s="35">
        <f>IF(A348&lt;&gt;"",IF(OR(ученики!$J$3=0,E348&lt;=ученики!$J$3*аудитории!$G$5),IF(F347+1&lt;=аудитории!$G$5,F347+1,1),IF(F347+1&lt;=аудитории!$G$5-1,F347+1,1)),"")</f>
      </c>
      <c r="G348" s="35">
        <f t="shared" si="16"/>
      </c>
      <c r="H348" s="35">
        <f t="shared" si="15"/>
      </c>
    </row>
    <row r="349" spans="1:8" ht="12.75">
      <c r="A349" s="35" t="s">
        <v>33</v>
      </c>
      <c r="B349" s="35" t="s">
        <v>30</v>
      </c>
      <c r="C349" s="35" t="s">
        <v>0</v>
      </c>
      <c r="E349" s="35" t="e">
        <f t="shared" si="17"/>
        <v>#VALUE!</v>
      </c>
      <c r="F349" s="35" t="e">
        <f>IF(A349&lt;&gt;"",IF(OR(ученики!$J$3=0,E349&lt;=ученики!$J$3*аудитории!$G$5),IF(F348+1&lt;=аудитории!$G$5,F348+1,1),IF(F348+1&lt;=аудитории!$G$5-1,F348+1,1)),"")</f>
        <v>#VALUE!</v>
      </c>
      <c r="G349" s="35" t="e">
        <f t="shared" si="16"/>
        <v>#VALUE!</v>
      </c>
      <c r="H349" s="35" t="e">
        <f t="shared" si="15"/>
        <v>#VALUE!</v>
      </c>
    </row>
  </sheetData>
  <sheetProtection/>
  <autoFilter ref="B1:B2515"/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G33"/>
  <sheetViews>
    <sheetView zoomScalePageLayoutView="0" workbookViewId="0" topLeftCell="A4">
      <selection activeCell="E7" sqref="E7"/>
    </sheetView>
  </sheetViews>
  <sheetFormatPr defaultColWidth="9.00390625" defaultRowHeight="12.75"/>
  <cols>
    <col min="1" max="1" width="5.125" style="6" customWidth="1"/>
    <col min="2" max="2" width="16.625" style="6" customWidth="1"/>
    <col min="3" max="3" width="13.125" style="6" customWidth="1"/>
    <col min="4" max="4" width="16.00390625" style="6" customWidth="1"/>
    <col min="5" max="5" width="13.375" style="6" customWidth="1"/>
    <col min="6" max="6" width="8.625" style="58" customWidth="1"/>
    <col min="7" max="7" width="11.375" style="6" customWidth="1"/>
    <col min="8" max="16384" width="9.125" style="6" customWidth="1"/>
  </cols>
  <sheetData>
    <row r="1" spans="1:7" s="39" customFormat="1" ht="27.75" customHeight="1">
      <c r="A1" s="85" t="s">
        <v>78</v>
      </c>
      <c r="B1" s="85"/>
      <c r="C1" s="85"/>
      <c r="D1" s="85"/>
      <c r="E1" s="85"/>
      <c r="F1" s="85"/>
      <c r="G1" s="85"/>
    </row>
    <row r="2" ht="15"/>
    <row r="3" spans="2:5" ht="15">
      <c r="B3" s="6" t="s">
        <v>12</v>
      </c>
      <c r="E3" s="6" t="s">
        <v>77</v>
      </c>
    </row>
    <row r="4" spans="2:5" ht="15">
      <c r="B4" s="6" t="s">
        <v>55</v>
      </c>
      <c r="E4" s="41">
        <v>40689</v>
      </c>
    </row>
    <row r="5" ht="15.75" thickBot="1"/>
    <row r="6" spans="2:6" s="39" customFormat="1" ht="18.75" thickBot="1">
      <c r="B6" s="39" t="s">
        <v>56</v>
      </c>
      <c r="E6" s="73">
        <v>1</v>
      </c>
      <c r="F6" s="59" t="e">
        <f>LOOKUP(E6,аудитории!$B$2:$B$150,аудитории!$A$2:$A$150)</f>
        <v>#N/A</v>
      </c>
    </row>
    <row r="8" spans="1:5" ht="15.75">
      <c r="A8" s="6" t="s">
        <v>71</v>
      </c>
      <c r="E8" s="6" t="s">
        <v>72</v>
      </c>
    </row>
    <row r="10" spans="1:6" s="40" customFormat="1" ht="16.5">
      <c r="A10" s="40" t="s">
        <v>15</v>
      </c>
      <c r="D10" s="48" t="e">
        <f>VLOOKUP(LOOKUP($F$6,вспомогательный!$A$2:$A$150,вспомогательный!$B$2:$B$150),организаторы!$A$2:$B$300,2)</f>
        <v>#N/A</v>
      </c>
      <c r="F10" s="58"/>
    </row>
    <row r="11" spans="1:6" s="40" customFormat="1" ht="16.5">
      <c r="A11" s="40" t="s">
        <v>16</v>
      </c>
      <c r="D11" s="48" t="e">
        <f>VLOOKUP(LOOKUP($F$6,вспомогательный!$A$2:$A$150,вспомогательный!$E$2:$E$150),организаторы!$D$2:$E$100,2)</f>
        <v>#N/A</v>
      </c>
      <c r="F11" s="58"/>
    </row>
    <row r="13" spans="1:7" ht="43.5" customHeight="1">
      <c r="A13" s="44" t="s">
        <v>6</v>
      </c>
      <c r="B13" s="34" t="s">
        <v>61</v>
      </c>
      <c r="C13" s="34" t="s">
        <v>62</v>
      </c>
      <c r="D13" s="34" t="s">
        <v>63</v>
      </c>
      <c r="E13" s="45" t="s">
        <v>57</v>
      </c>
      <c r="F13" s="60" t="s">
        <v>58</v>
      </c>
      <c r="G13" s="34" t="s">
        <v>59</v>
      </c>
    </row>
    <row r="14" spans="1:7" ht="15.75">
      <c r="A14" s="38">
        <v>1</v>
      </c>
      <c r="B14" s="38" t="e">
        <f>IF(вспомогательный!$G2="","",VLOOKUP(LOOKUP(вспомогательный!$G2,'ученики-распределение'!$E$2:$E$400,'ученики-распределение'!$A$2:$A$400),ученики!$A$2:$G$400,4))</f>
        <v>#N/A</v>
      </c>
      <c r="C14" s="38" t="e">
        <f>IF(вспомогательный!$G2="","",VLOOKUP(LOOKUP(вспомогательный!$G2,'ученики-распределение'!$E$2:$E$400,'ученики-распределение'!$A$2:$A$400),ученики!$A$2:$G$400,5))</f>
        <v>#N/A</v>
      </c>
      <c r="D14" s="38" t="e">
        <f>IF(вспомогательный!$G2="","",VLOOKUP(LOOKUP(вспомогательный!$G2,'ученики-распределение'!$E$2:$E$400,'ученики-распределение'!$A$2:$A$400),ученики!$A$2:$G$400,6))</f>
        <v>#N/A</v>
      </c>
      <c r="E14" s="38" t="e">
        <f>IF(вспомогательный!$G2="","",VLOOKUP(LOOKUP(вспомогательный!$G2,'ученики-распределение'!$E$2:$E$400,'ученики-распределение'!$A$2:$A$400),ученики!$A$2:$G$400,2))</f>
        <v>#N/A</v>
      </c>
      <c r="F14" s="61" t="e">
        <f>IF(вспомогательный!$G2="","",VLOOKUP(LOOKUP(вспомогательный!$G2,'ученики-распределение'!$E$2:$E$400,'ученики-распределение'!$A$2:$A$400),ученики!$A$2:$G$400,7))</f>
        <v>#N/A</v>
      </c>
      <c r="G14" s="50" t="e">
        <f>IF(вспомогательный!$G2="","",LOOKUP(вспомогательный!$G2,'ученики-распределение'!$E$2:$E$400,'ученики-распределение'!$G$2:$G$400))</f>
        <v>#N/A</v>
      </c>
    </row>
    <row r="15" spans="1:7" ht="15.75">
      <c r="A15" s="38">
        <v>2</v>
      </c>
      <c r="B15" s="38" t="e">
        <f>IF(вспомогательный!$G3="","",VLOOKUP(LOOKUP(вспомогательный!$G3,'ученики-распределение'!$E$2:$E$400,'ученики-распределение'!$A$2:$A$400),ученики!$A$2:$G$400,4))</f>
        <v>#N/A</v>
      </c>
      <c r="C15" s="38" t="e">
        <f>IF(вспомогательный!$G3="","",VLOOKUP(LOOKUP(вспомогательный!$G3,'ученики-распределение'!$E$2:$E$400,'ученики-распределение'!$A$2:$A$400),ученики!$A$2:$G$400,5))</f>
        <v>#N/A</v>
      </c>
      <c r="D15" s="38" t="e">
        <f>IF(вспомогательный!$G3="","",VLOOKUP(LOOKUP(вспомогательный!$G3,'ученики-распределение'!$E$2:$E$400,'ученики-распределение'!$A$2:$A$400),ученики!$A$2:$G$400,6))</f>
        <v>#N/A</v>
      </c>
      <c r="E15" s="38" t="e">
        <f>IF(вспомогательный!$G3="","",VLOOKUP(LOOKUP(вспомогательный!$G3,'ученики-распределение'!$E$2:$E$400,'ученики-распределение'!$A$2:$A$400),ученики!$A$2:$G$400,2))</f>
        <v>#N/A</v>
      </c>
      <c r="F15" s="61" t="e">
        <f>IF(вспомогательный!$G3="","",VLOOKUP(LOOKUP(вспомогательный!$G3,'ученики-распределение'!$E$2:$E$400,'ученики-распределение'!$A$2:$A$400),ученики!$A$2:$G$400,7))</f>
        <v>#N/A</v>
      </c>
      <c r="G15" s="50" t="e">
        <f>IF(вспомогательный!$G3="","",LOOKUP(вспомогательный!$G3,'ученики-распределение'!$E$2:$E$400,'ученики-распределение'!$G$2:$G$400))</f>
        <v>#N/A</v>
      </c>
    </row>
    <row r="16" spans="1:7" ht="15.75">
      <c r="A16" s="38">
        <v>3</v>
      </c>
      <c r="B16" s="38" t="e">
        <f>IF(вспомогательный!$G4="","",VLOOKUP(LOOKUP(вспомогательный!$G4,'ученики-распределение'!$E$2:$E$400,'ученики-распределение'!$A$2:$A$400),ученики!$A$2:$G$400,4))</f>
        <v>#N/A</v>
      </c>
      <c r="C16" s="38" t="e">
        <f>IF(вспомогательный!$G4="","",VLOOKUP(LOOKUP(вспомогательный!$G4,'ученики-распределение'!$E$2:$E$400,'ученики-распределение'!$A$2:$A$400),ученики!$A$2:$G$400,5))</f>
        <v>#N/A</v>
      </c>
      <c r="D16" s="38" t="e">
        <f>IF(вспомогательный!$G4="","",VLOOKUP(LOOKUP(вспомогательный!$G4,'ученики-распределение'!$E$2:$E$400,'ученики-распределение'!$A$2:$A$400),ученики!$A$2:$G$400,6))</f>
        <v>#N/A</v>
      </c>
      <c r="E16" s="38" t="e">
        <f>IF(вспомогательный!$G4="","",VLOOKUP(LOOKUP(вспомогательный!$G4,'ученики-распределение'!$E$2:$E$400,'ученики-распределение'!$A$2:$A$400),ученики!$A$2:$G$400,2))</f>
        <v>#N/A</v>
      </c>
      <c r="F16" s="61" t="e">
        <f>IF(вспомогательный!$G4="","",VLOOKUP(LOOKUP(вспомогательный!$G4,'ученики-распределение'!$E$2:$E$400,'ученики-распределение'!$A$2:$A$400),ученики!$A$2:$G$400,7))</f>
        <v>#N/A</v>
      </c>
      <c r="G16" s="50" t="e">
        <f>IF(вспомогательный!$G4="","",LOOKUP(вспомогательный!$G4,'ученики-распределение'!$E$2:$E$400,'ученики-распределение'!$G$2:$G$400))</f>
        <v>#N/A</v>
      </c>
    </row>
    <row r="17" spans="1:7" ht="15.75">
      <c r="A17" s="38">
        <v>4</v>
      </c>
      <c r="B17" s="38" t="e">
        <f>IF(вспомогательный!$G5="","",VLOOKUP(LOOKUP(вспомогательный!$G5,'ученики-распределение'!$E$2:$E$400,'ученики-распределение'!$A$2:$A$400),ученики!$A$2:$G$400,4))</f>
        <v>#N/A</v>
      </c>
      <c r="C17" s="38" t="e">
        <f>IF(вспомогательный!$G5="","",VLOOKUP(LOOKUP(вспомогательный!$G5,'ученики-распределение'!$E$2:$E$400,'ученики-распределение'!$A$2:$A$400),ученики!$A$2:$G$400,5))</f>
        <v>#N/A</v>
      </c>
      <c r="D17" s="38" t="e">
        <f>IF(вспомогательный!$G5="","",VLOOKUP(LOOKUP(вспомогательный!$G5,'ученики-распределение'!$E$2:$E$400,'ученики-распределение'!$A$2:$A$400),ученики!$A$2:$G$400,6))</f>
        <v>#N/A</v>
      </c>
      <c r="E17" s="38" t="e">
        <f>IF(вспомогательный!$G5="","",VLOOKUP(LOOKUP(вспомогательный!$G5,'ученики-распределение'!$E$2:$E$400,'ученики-распределение'!$A$2:$A$400),ученики!$A$2:$G$400,2))</f>
        <v>#N/A</v>
      </c>
      <c r="F17" s="61" t="e">
        <f>IF(вспомогательный!$G5="","",VLOOKUP(LOOKUP(вспомогательный!$G5,'ученики-распределение'!$E$2:$E$400,'ученики-распределение'!$A$2:$A$400),ученики!$A$2:$G$400,7))</f>
        <v>#N/A</v>
      </c>
      <c r="G17" s="50" t="e">
        <f>IF(вспомогательный!$G5="","",LOOKUP(вспомогательный!$G5,'ученики-распределение'!$E$2:$E$400,'ученики-распределение'!$G$2:$G$400))</f>
        <v>#N/A</v>
      </c>
    </row>
    <row r="18" spans="1:7" ht="15.75">
      <c r="A18" s="38">
        <v>5</v>
      </c>
      <c r="B18" s="38" t="e">
        <f>IF(вспомогательный!$G6="","",VLOOKUP(LOOKUP(вспомогательный!$G6,'ученики-распределение'!$E$2:$E$400,'ученики-распределение'!$A$2:$A$400),ученики!$A$2:$G$400,4))</f>
        <v>#N/A</v>
      </c>
      <c r="C18" s="38" t="e">
        <f>IF(вспомогательный!$G6="","",VLOOKUP(LOOKUP(вспомогательный!$G6,'ученики-распределение'!$E$2:$E$400,'ученики-распределение'!$A$2:$A$400),ученики!$A$2:$G$400,5))</f>
        <v>#N/A</v>
      </c>
      <c r="D18" s="38" t="e">
        <f>IF(вспомогательный!$G6="","",VLOOKUP(LOOKUP(вспомогательный!$G6,'ученики-распределение'!$E$2:$E$400,'ученики-распределение'!$A$2:$A$400),ученики!$A$2:$G$400,6))</f>
        <v>#N/A</v>
      </c>
      <c r="E18" s="38" t="e">
        <f>IF(вспомогательный!$G6="","",VLOOKUP(LOOKUP(вспомогательный!$G6,'ученики-распределение'!$E$2:$E$400,'ученики-распределение'!$A$2:$A$400),ученики!$A$2:$G$400,2))</f>
        <v>#N/A</v>
      </c>
      <c r="F18" s="61" t="e">
        <f>IF(вспомогательный!$G6="","",VLOOKUP(LOOKUP(вспомогательный!$G6,'ученики-распределение'!$E$2:$E$400,'ученики-распределение'!$A$2:$A$400),ученики!$A$2:$G$400,7))</f>
        <v>#N/A</v>
      </c>
      <c r="G18" s="50" t="e">
        <f>IF(вспомогательный!$G6="","",LOOKUP(вспомогательный!$G6,'ученики-распределение'!$E$2:$E$400,'ученики-распределение'!$G$2:$G$400))</f>
        <v>#N/A</v>
      </c>
    </row>
    <row r="19" spans="1:7" ht="15.75">
      <c r="A19" s="38">
        <v>6</v>
      </c>
      <c r="B19" s="38" t="e">
        <f>IF(вспомогательный!$G7="","",VLOOKUP(LOOKUP(вспомогательный!$G7,'ученики-распределение'!$E$2:$E$400,'ученики-распределение'!$A$2:$A$400),ученики!$A$2:$G$400,4))</f>
        <v>#N/A</v>
      </c>
      <c r="C19" s="38" t="e">
        <f>IF(вспомогательный!$G7="","",VLOOKUP(LOOKUP(вспомогательный!$G7,'ученики-распределение'!$E$2:$E$400,'ученики-распределение'!$A$2:$A$400),ученики!$A$2:$G$400,5))</f>
        <v>#N/A</v>
      </c>
      <c r="D19" s="38" t="e">
        <f>IF(вспомогательный!$G7="","",VLOOKUP(LOOKUP(вспомогательный!$G7,'ученики-распределение'!$E$2:$E$400,'ученики-распределение'!$A$2:$A$400),ученики!$A$2:$G$400,6))</f>
        <v>#N/A</v>
      </c>
      <c r="E19" s="38" t="e">
        <f>IF(вспомогательный!$G7="","",VLOOKUP(LOOKUP(вспомогательный!$G7,'ученики-распределение'!$E$2:$E$400,'ученики-распределение'!$A$2:$A$400),ученики!$A$2:$G$400,2))</f>
        <v>#N/A</v>
      </c>
      <c r="F19" s="61" t="e">
        <f>IF(вспомогательный!$G7="","",VLOOKUP(LOOKUP(вспомогательный!$G7,'ученики-распределение'!$E$2:$E$400,'ученики-распределение'!$A$2:$A$400),ученики!$A$2:$G$400,7))</f>
        <v>#N/A</v>
      </c>
      <c r="G19" s="50" t="e">
        <f>IF(вспомогательный!$G7="","",LOOKUP(вспомогательный!$G7,'ученики-распределение'!$E$2:$E$400,'ученики-распределение'!$G$2:$G$400))</f>
        <v>#N/A</v>
      </c>
    </row>
    <row r="20" spans="1:7" ht="15.75">
      <c r="A20" s="38">
        <v>7</v>
      </c>
      <c r="B20" s="38" t="e">
        <f>IF(вспомогательный!$G8="","",VLOOKUP(LOOKUP(вспомогательный!$G8,'ученики-распределение'!$E$2:$E$400,'ученики-распределение'!$A$2:$A$400),ученики!$A$2:$G$400,4))</f>
        <v>#N/A</v>
      </c>
      <c r="C20" s="38" t="e">
        <f>IF(вспомогательный!$G8="","",VLOOKUP(LOOKUP(вспомогательный!$G8,'ученики-распределение'!$E$2:$E$400,'ученики-распределение'!$A$2:$A$400),ученики!$A$2:$G$400,5))</f>
        <v>#N/A</v>
      </c>
      <c r="D20" s="38" t="e">
        <f>IF(вспомогательный!$G8="","",VLOOKUP(LOOKUP(вспомогательный!$G8,'ученики-распределение'!$E$2:$E$400,'ученики-распределение'!$A$2:$A$400),ученики!$A$2:$G$400,6))</f>
        <v>#N/A</v>
      </c>
      <c r="E20" s="38" t="e">
        <f>IF(вспомогательный!$G8="","",VLOOKUP(LOOKUP(вспомогательный!$G8,'ученики-распределение'!$E$2:$E$400,'ученики-распределение'!$A$2:$A$400),ученики!$A$2:$G$400,2))</f>
        <v>#N/A</v>
      </c>
      <c r="F20" s="61" t="e">
        <f>IF(вспомогательный!$G8="","",VLOOKUP(LOOKUP(вспомогательный!$G8,'ученики-распределение'!$E$2:$E$400,'ученики-распределение'!$A$2:$A$400),ученики!$A$2:$G$400,7))</f>
        <v>#N/A</v>
      </c>
      <c r="G20" s="50" t="e">
        <f>IF(вспомогательный!$G8="","",LOOKUP(вспомогательный!$G8,'ученики-распределение'!$E$2:$E$400,'ученики-распределение'!$G$2:$G$400))</f>
        <v>#N/A</v>
      </c>
    </row>
    <row r="21" spans="1:7" ht="15.75">
      <c r="A21" s="38">
        <v>8</v>
      </c>
      <c r="B21" s="38" t="e">
        <f>IF(вспомогательный!$G9="","",VLOOKUP(LOOKUP(вспомогательный!$G9,'ученики-распределение'!$E$2:$E$400,'ученики-распределение'!$A$2:$A$400),ученики!$A$2:$G$400,4))</f>
        <v>#N/A</v>
      </c>
      <c r="C21" s="38" t="e">
        <f>IF(вспомогательный!$G9="","",VLOOKUP(LOOKUP(вспомогательный!$G9,'ученики-распределение'!$E$2:$E$400,'ученики-распределение'!$A$2:$A$400),ученики!$A$2:$G$400,5))</f>
        <v>#N/A</v>
      </c>
      <c r="D21" s="38" t="e">
        <f>IF(вспомогательный!$G9="","",VLOOKUP(LOOKUP(вспомогательный!$G9,'ученики-распределение'!$E$2:$E$400,'ученики-распределение'!$A$2:$A$400),ученики!$A$2:$G$400,6))</f>
        <v>#N/A</v>
      </c>
      <c r="E21" s="38" t="e">
        <f>IF(вспомогательный!$G9="","",VLOOKUP(LOOKUP(вспомогательный!$G9,'ученики-распределение'!$E$2:$E$400,'ученики-распределение'!$A$2:$A$400),ученики!$A$2:$G$400,2))</f>
        <v>#N/A</v>
      </c>
      <c r="F21" s="61" t="e">
        <f>IF(вспомогательный!$G9="","",VLOOKUP(LOOKUP(вспомогательный!$G9,'ученики-распределение'!$E$2:$E$400,'ученики-распределение'!$A$2:$A$400),ученики!$A$2:$G$400,7))</f>
        <v>#N/A</v>
      </c>
      <c r="G21" s="50" t="e">
        <f>IF(вспомогательный!$G9="","",LOOKUP(вспомогательный!$G9,'ученики-распределение'!$E$2:$E$400,'ученики-распределение'!$G$2:$G$400))</f>
        <v>#N/A</v>
      </c>
    </row>
    <row r="22" spans="1:7" ht="15.75">
      <c r="A22" s="38">
        <v>9</v>
      </c>
      <c r="B22" s="38" t="e">
        <f>IF(вспомогательный!$G10="","",VLOOKUP(LOOKUP(вспомогательный!$G10,'ученики-распределение'!$E$2:$E$400,'ученики-распределение'!$A$2:$A$400),ученики!$A$2:$G$400,4))</f>
        <v>#N/A</v>
      </c>
      <c r="C22" s="38" t="e">
        <f>IF(вспомогательный!$G10="","",VLOOKUP(LOOKUP(вспомогательный!$G10,'ученики-распределение'!$E$2:$E$400,'ученики-распределение'!$A$2:$A$400),ученики!$A$2:$G$400,5))</f>
        <v>#N/A</v>
      </c>
      <c r="D22" s="38" t="e">
        <f>IF(вспомогательный!$G10="","",VLOOKUP(LOOKUP(вспомогательный!$G10,'ученики-распределение'!$E$2:$E$400,'ученики-распределение'!$A$2:$A$400),ученики!$A$2:$G$400,6))</f>
        <v>#N/A</v>
      </c>
      <c r="E22" s="38" t="e">
        <f>IF(вспомогательный!$G10="","",VLOOKUP(LOOKUP(вспомогательный!$G10,'ученики-распределение'!$E$2:$E$400,'ученики-распределение'!$A$2:$A$400),ученики!$A$2:$G$400,2))</f>
        <v>#N/A</v>
      </c>
      <c r="F22" s="61" t="e">
        <f>IF(вспомогательный!$G10="","",VLOOKUP(LOOKUP(вспомогательный!$G10,'ученики-распределение'!$E$2:$E$400,'ученики-распределение'!$A$2:$A$400),ученики!$A$2:$G$400,7))</f>
        <v>#N/A</v>
      </c>
      <c r="G22" s="50" t="e">
        <f>IF(вспомогательный!$G10="","",LOOKUP(вспомогательный!$G10,'ученики-распределение'!$E$2:$E$400,'ученики-распределение'!$G$2:$G$400))</f>
        <v>#N/A</v>
      </c>
    </row>
    <row r="23" spans="1:7" ht="15.75">
      <c r="A23" s="38">
        <v>10</v>
      </c>
      <c r="B23" s="38" t="e">
        <f>IF(вспомогательный!$G11="","",VLOOKUP(LOOKUP(вспомогательный!$G11,'ученики-распределение'!$E$2:$E$400,'ученики-распределение'!$A$2:$A$400),ученики!$A$2:$G$400,4))</f>
        <v>#N/A</v>
      </c>
      <c r="C23" s="38" t="e">
        <f>IF(вспомогательный!$G11="","",VLOOKUP(LOOKUP(вспомогательный!$G11,'ученики-распределение'!$E$2:$E$400,'ученики-распределение'!$A$2:$A$400),ученики!$A$2:$G$400,5))</f>
        <v>#N/A</v>
      </c>
      <c r="D23" s="38" t="e">
        <f>IF(вспомогательный!$G11="","",VLOOKUP(LOOKUP(вспомогательный!$G11,'ученики-распределение'!$E$2:$E$400,'ученики-распределение'!$A$2:$A$400),ученики!$A$2:$G$400,6))</f>
        <v>#N/A</v>
      </c>
      <c r="E23" s="38" t="e">
        <f>IF(вспомогательный!$G11="","",VLOOKUP(LOOKUP(вспомогательный!$G11,'ученики-распределение'!$E$2:$E$400,'ученики-распределение'!$A$2:$A$400),ученики!$A$2:$G$400,2))</f>
        <v>#N/A</v>
      </c>
      <c r="F23" s="61" t="e">
        <f>IF(вспомогательный!$G11="","",VLOOKUP(LOOKUP(вспомогательный!$G11,'ученики-распределение'!$E$2:$E$400,'ученики-распределение'!$A$2:$A$400),ученики!$A$2:$G$400,7))</f>
        <v>#N/A</v>
      </c>
      <c r="G23" s="50" t="e">
        <f>IF(вспомогательный!$G11="","",LOOKUP(вспомогательный!$G11,'ученики-распределение'!$E$2:$E$400,'ученики-распределение'!$G$2:$G$400))</f>
        <v>#N/A</v>
      </c>
    </row>
    <row r="24" spans="1:7" ht="15.75">
      <c r="A24" s="38">
        <v>11</v>
      </c>
      <c r="B24" s="38" t="e">
        <f>IF(вспомогательный!$G12="","",VLOOKUP(LOOKUP(вспомогательный!$G12,'ученики-распределение'!$E$2:$E$400,'ученики-распределение'!$A$2:$A$400),ученики!$A$2:$G$400,4))</f>
        <v>#N/A</v>
      </c>
      <c r="C24" s="38" t="e">
        <f>IF(вспомогательный!$G12="","",VLOOKUP(LOOKUP(вспомогательный!$G12,'ученики-распределение'!$E$2:$E$400,'ученики-распределение'!$A$2:$A$400),ученики!$A$2:$G$400,5))</f>
        <v>#N/A</v>
      </c>
      <c r="D24" s="38" t="e">
        <f>IF(вспомогательный!$G12="","",VLOOKUP(LOOKUP(вспомогательный!$G12,'ученики-распределение'!$E$2:$E$400,'ученики-распределение'!$A$2:$A$400),ученики!$A$2:$G$400,6))</f>
        <v>#N/A</v>
      </c>
      <c r="E24" s="38" t="e">
        <f>IF(вспомогательный!$G12="","",VLOOKUP(LOOKUP(вспомогательный!$G12,'ученики-распределение'!$E$2:$E$400,'ученики-распределение'!$A$2:$A$400),ученики!$A$2:$G$400,2))</f>
        <v>#N/A</v>
      </c>
      <c r="F24" s="61" t="e">
        <f>IF(вспомогательный!$G12="","",VLOOKUP(LOOKUP(вспомогательный!$G12,'ученики-распределение'!$E$2:$E$400,'ученики-распределение'!$A$2:$A$400),ученики!$A$2:$G$400,7))</f>
        <v>#N/A</v>
      </c>
      <c r="G24" s="50" t="e">
        <f>IF(вспомогательный!$G12="","",LOOKUP(вспомогательный!$G12,'ученики-распределение'!$E$2:$E$400,'ученики-распределение'!$G$2:$G$400))</f>
        <v>#N/A</v>
      </c>
    </row>
    <row r="25" spans="1:7" ht="15.75">
      <c r="A25" s="38">
        <v>12</v>
      </c>
      <c r="B25" s="38" t="e">
        <f>IF(вспомогательный!$G13="","",VLOOKUP(LOOKUP(вспомогательный!$G13,'ученики-распределение'!$E$2:$E$400,'ученики-распределение'!$A$2:$A$400),ученики!$A$2:$G$400,4))</f>
        <v>#N/A</v>
      </c>
      <c r="C25" s="38" t="e">
        <f>IF(вспомогательный!$G13="","",VLOOKUP(LOOKUP(вспомогательный!$G13,'ученики-распределение'!$E$2:$E$400,'ученики-распределение'!$A$2:$A$400),ученики!$A$2:$G$400,5))</f>
        <v>#N/A</v>
      </c>
      <c r="D25" s="38" t="e">
        <f>IF(вспомогательный!$G13="","",VLOOKUP(LOOKUP(вспомогательный!$G13,'ученики-распределение'!$E$2:$E$400,'ученики-распределение'!$A$2:$A$400),ученики!$A$2:$G$400,6))</f>
        <v>#N/A</v>
      </c>
      <c r="E25" s="38" t="e">
        <f>IF(вспомогательный!$G13="","",VLOOKUP(LOOKUP(вспомогательный!$G13,'ученики-распределение'!$E$2:$E$400,'ученики-распределение'!$A$2:$A$400),ученики!$A$2:$G$400,2))</f>
        <v>#N/A</v>
      </c>
      <c r="F25" s="61" t="e">
        <f>IF(вспомогательный!$G13="","",VLOOKUP(LOOKUP(вспомогательный!$G13,'ученики-распределение'!$E$2:$E$400,'ученики-распределение'!$A$2:$A$400),ученики!$A$2:$G$400,7))</f>
        <v>#N/A</v>
      </c>
      <c r="G25" s="50" t="e">
        <f>IF(вспомогательный!$G13="","",LOOKUP(вспомогательный!$G13,'ученики-распределение'!$E$2:$E$400,'ученики-распределение'!$G$2:$G$400))</f>
        <v>#N/A</v>
      </c>
    </row>
    <row r="26" spans="1:7" ht="15.75">
      <c r="A26" s="38">
        <v>13</v>
      </c>
      <c r="B26" s="38" t="e">
        <f>IF(вспомогательный!$G14="","",VLOOKUP(LOOKUP(вспомогательный!$G14,'ученики-распределение'!$E$2:$E$400,'ученики-распределение'!$A$2:$A$400),ученики!$A$2:$G$400,4))</f>
        <v>#N/A</v>
      </c>
      <c r="C26" s="38" t="e">
        <f>IF(вспомогательный!$G14="","",VLOOKUP(LOOKUP(вспомогательный!$G14,'ученики-распределение'!$E$2:$E$400,'ученики-распределение'!$A$2:$A$400),ученики!$A$2:$G$400,5))</f>
        <v>#N/A</v>
      </c>
      <c r="D26" s="38" t="e">
        <f>IF(вспомогательный!$G14="","",VLOOKUP(LOOKUP(вспомогательный!$G14,'ученики-распределение'!$E$2:$E$400,'ученики-распределение'!$A$2:$A$400),ученики!$A$2:$G$400,6))</f>
        <v>#N/A</v>
      </c>
      <c r="E26" s="38" t="e">
        <f>IF(вспомогательный!$G14="","",VLOOKUP(LOOKUP(вспомогательный!$G14,'ученики-распределение'!$E$2:$E$400,'ученики-распределение'!$A$2:$A$400),ученики!$A$2:$G$400,2))</f>
        <v>#N/A</v>
      </c>
      <c r="F26" s="61" t="e">
        <f>IF(вспомогательный!$G14="","",VLOOKUP(LOOKUP(вспомогательный!$G14,'ученики-распределение'!$E$2:$E$400,'ученики-распределение'!$A$2:$A$400),ученики!$A$2:$G$400,7))</f>
        <v>#N/A</v>
      </c>
      <c r="G26" s="50" t="e">
        <f>IF(вспомогательный!$G14="","",LOOKUP(вспомогательный!$G14,'ученики-распределение'!$E$2:$E$400,'ученики-распределение'!$G$2:$G$400))</f>
        <v>#N/A</v>
      </c>
    </row>
    <row r="27" spans="1:7" ht="15.75">
      <c r="A27" s="38">
        <v>14</v>
      </c>
      <c r="B27" s="38" t="e">
        <f>IF(вспомогательный!$G15="","",VLOOKUP(LOOKUP(вспомогательный!$G15,'ученики-распределение'!$E$2:$E$400,'ученики-распределение'!$A$2:$A$400),ученики!$A$2:$G$400,4))</f>
        <v>#N/A</v>
      </c>
      <c r="C27" s="38" t="e">
        <f>IF(вспомогательный!$G15="","",VLOOKUP(LOOKUP(вспомогательный!$G15,'ученики-распределение'!$E$2:$E$400,'ученики-распределение'!$A$2:$A$400),ученики!$A$2:$G$400,5))</f>
        <v>#N/A</v>
      </c>
      <c r="D27" s="38" t="e">
        <f>IF(вспомогательный!$G15="","",VLOOKUP(LOOKUP(вспомогательный!$G15,'ученики-распределение'!$E$2:$E$400,'ученики-распределение'!$A$2:$A$400),ученики!$A$2:$G$400,6))</f>
        <v>#N/A</v>
      </c>
      <c r="E27" s="38" t="e">
        <f>IF(вспомогательный!$G15="","",VLOOKUP(LOOKUP(вспомогательный!$G15,'ученики-распределение'!$E$2:$E$400,'ученики-распределение'!$A$2:$A$400),ученики!$A$2:$G$400,2))</f>
        <v>#N/A</v>
      </c>
      <c r="F27" s="61" t="e">
        <f>IF(вспомогательный!$G15="","",VLOOKUP(LOOKUP(вспомогательный!$G15,'ученики-распределение'!$E$2:$E$400,'ученики-распределение'!$A$2:$A$400),ученики!$A$2:$G$400,7))</f>
        <v>#N/A</v>
      </c>
      <c r="G27" s="50" t="e">
        <f>IF(вспомогательный!$G15="","",LOOKUP(вспомогательный!$G15,'ученики-распределение'!$E$2:$E$400,'ученики-распределение'!$G$2:$G$400))</f>
        <v>#N/A</v>
      </c>
    </row>
    <row r="28" spans="1:7" ht="15.75">
      <c r="A28" s="38">
        <v>15</v>
      </c>
      <c r="B28" s="38" t="e">
        <f>IF(вспомогательный!$G16="","",VLOOKUP(LOOKUP(вспомогательный!$G16,'ученики-распределение'!$E$2:$E$400,'ученики-распределение'!$A$2:$A$400),ученики!$A$2:$G$400,4))</f>
        <v>#N/A</v>
      </c>
      <c r="C28" s="38" t="e">
        <f>IF(вспомогательный!$G16="","",VLOOKUP(LOOKUP(вспомогательный!$G16,'ученики-распределение'!$E$2:$E$400,'ученики-распределение'!$A$2:$A$400),ученики!$A$2:$G$400,5))</f>
        <v>#N/A</v>
      </c>
      <c r="D28" s="38" t="e">
        <f>IF(вспомогательный!$G16="","",VLOOKUP(LOOKUP(вспомогательный!$G16,'ученики-распределение'!$E$2:$E$400,'ученики-распределение'!$A$2:$A$400),ученики!$A$2:$G$400,6))</f>
        <v>#N/A</v>
      </c>
      <c r="E28" s="38" t="e">
        <f>IF(вспомогательный!$G16="","",VLOOKUP(LOOKUP(вспомогательный!$G16,'ученики-распределение'!$E$2:$E$400,'ученики-распределение'!$A$2:$A$400),ученики!$A$2:$G$400,2))</f>
        <v>#N/A</v>
      </c>
      <c r="F28" s="61" t="e">
        <f>IF(вспомогательный!$G16="","",VLOOKUP(LOOKUP(вспомогательный!$G16,'ученики-распределение'!$E$2:$E$400,'ученики-распределение'!$A$2:$A$400),ученики!$A$2:$G$400,7))</f>
        <v>#N/A</v>
      </c>
      <c r="G28" s="50" t="e">
        <f>IF(вспомогательный!$G16="","",LOOKUP(вспомогательный!$G16,'ученики-распределение'!$E$2:$E$400,'ученики-распределение'!$G$2:$G$400))</f>
        <v>#N/A</v>
      </c>
    </row>
    <row r="29" spans="1:7" ht="18.75">
      <c r="A29" s="49" t="s">
        <v>60</v>
      </c>
      <c r="B29" s="38"/>
      <c r="C29" s="38">
        <f>15-COUNTBLANK(C14:C28)</f>
        <v>15</v>
      </c>
      <c r="D29" s="38"/>
      <c r="E29" s="38"/>
      <c r="F29" s="62"/>
      <c r="G29" s="38"/>
    </row>
    <row r="30" spans="1:7" ht="15.75">
      <c r="A30" s="46"/>
      <c r="B30" s="46"/>
      <c r="C30" s="46"/>
      <c r="D30" s="46"/>
      <c r="E30" s="46"/>
      <c r="F30" s="63"/>
      <c r="G30" s="46"/>
    </row>
    <row r="31" spans="1:7" ht="15.75">
      <c r="A31" s="46"/>
      <c r="B31" s="46"/>
      <c r="C31" s="46"/>
      <c r="D31" s="46"/>
      <c r="E31" s="46"/>
      <c r="F31" s="63"/>
      <c r="G31" s="46"/>
    </row>
    <row r="33" spans="1:5" ht="16.5" thickBot="1">
      <c r="A33" s="6" t="s">
        <v>18</v>
      </c>
      <c r="D33" s="47"/>
      <c r="E33" s="6" t="s">
        <v>76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3"/>
  <headerFooter alignWithMargins="0">
    <oddHeader>&amp;R&amp;"Times New Roman Cyr,полужирный"&amp;14Форма 5-ППЭ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G50"/>
  <sheetViews>
    <sheetView zoomScalePageLayoutView="0" workbookViewId="0" topLeftCell="A4">
      <selection activeCell="E21" sqref="E21"/>
    </sheetView>
  </sheetViews>
  <sheetFormatPr defaultColWidth="9.00390625" defaultRowHeight="12.75"/>
  <cols>
    <col min="1" max="1" width="7.00390625" style="52" customWidth="1"/>
    <col min="2" max="2" width="15.875" style="52" customWidth="1"/>
    <col min="3" max="3" width="15.375" style="52" customWidth="1"/>
    <col min="4" max="4" width="17.125" style="52" customWidth="1"/>
    <col min="5" max="5" width="5.625" style="52" customWidth="1"/>
    <col min="6" max="6" width="5.875" style="52" customWidth="1"/>
    <col min="7" max="7" width="18.125" style="52" customWidth="1"/>
    <col min="8" max="16384" width="9.125" style="52" customWidth="1"/>
  </cols>
  <sheetData>
    <row r="1" spans="1:7" s="51" customFormat="1" ht="23.25" customHeight="1">
      <c r="A1" s="86" t="s">
        <v>64</v>
      </c>
      <c r="B1" s="86"/>
      <c r="C1" s="86"/>
      <c r="D1" s="86"/>
      <c r="E1" s="86"/>
      <c r="F1" s="86"/>
      <c r="G1" s="86"/>
    </row>
    <row r="2" ht="14.25"/>
    <row r="3" ht="14.25">
      <c r="A3" s="52" t="s">
        <v>12</v>
      </c>
    </row>
    <row r="4" spans="1:4" ht="15" thickBot="1">
      <c r="A4" s="52" t="s">
        <v>71</v>
      </c>
      <c r="D4" s="52" t="str">
        <f>'5-ППЭ'!E8</f>
        <v>МОУ СОШ № _____</v>
      </c>
    </row>
    <row r="5" spans="1:6" ht="15" thickBot="1">
      <c r="A5" s="52" t="s">
        <v>65</v>
      </c>
      <c r="E5" s="87">
        <f>INDEX(ученики!L$11:$M$45,$E$7,2)</f>
        <v>3407</v>
      </c>
      <c r="F5" s="88"/>
    </row>
    <row r="6" ht="15" thickBot="1"/>
    <row r="7" spans="1:5" ht="15" thickBot="1">
      <c r="A7" s="52" t="s">
        <v>58</v>
      </c>
      <c r="B7" s="57" t="str">
        <f>INDEX(ученики!L$11:$M$45,$E$7,1)</f>
        <v>11А</v>
      </c>
      <c r="D7" s="52" t="s">
        <v>68</v>
      </c>
      <c r="E7" s="57">
        <v>1</v>
      </c>
    </row>
    <row r="8" ht="14.25"/>
    <row r="9" spans="1:7" s="55" customFormat="1" ht="40.5" customHeight="1">
      <c r="A9" s="53" t="s">
        <v>6</v>
      </c>
      <c r="B9" s="53" t="s">
        <v>3</v>
      </c>
      <c r="C9" s="53" t="s">
        <v>62</v>
      </c>
      <c r="D9" s="53" t="s">
        <v>63</v>
      </c>
      <c r="E9" s="66" t="s">
        <v>56</v>
      </c>
      <c r="F9" s="66" t="s">
        <v>36</v>
      </c>
      <c r="G9" s="54" t="s">
        <v>15</v>
      </c>
    </row>
    <row r="10" spans="1:7" ht="15">
      <c r="A10" s="56">
        <v>1</v>
      </c>
      <c r="B10" s="56" t="str">
        <f>IF($A10&gt;LOOKUP($E$7,ученики!$J$11:$J$45,ученики!$K$11:$K$45),"",VLOOKUP(LOOKUP($E$7,'ученики-распределение'!$B$2:$B$500,'ученики-распределение'!$E$2:$E$500)-LOOKUP($E$7,ученики!$J$11:$J$45,ученики!$K$11:$K$45)+$A10,ученики!$A$2:$H$500,4))</f>
        <v>Иванов</v>
      </c>
      <c r="C10" s="56" t="str">
        <f>IF($A10&gt;LOOKUP($E$7,ученики!$J$11:$J$45,ученики!$K$11:$K$45),"",VLOOKUP(LOOKUP($E$7,'ученики-распределение'!$B$2:$B$500,'ученики-распределение'!$E$2:$E$500)-LOOKUP($E$7,ученики!$J$11:$J$45,ученики!$K$11:$K$45)+$A10,ученики!$A$2:$H$500,5))</f>
        <v>Иван</v>
      </c>
      <c r="D10" s="56" t="str">
        <f>IF($A10&gt;LOOKUP($E$7,ученики!$J$11:$J$45,ученики!$K$11:$K$45),"",VLOOKUP(LOOKUP($E$7,'ученики-распределение'!$B$2:$B$500,'ученики-распределение'!$E$2:$E$500)-LOOKUP($E$7,ученики!$J$11:$J$45,ученики!$K$11:$K$45)+$A10,ученики!$A$2:$H$500,6))</f>
        <v>Иванович</v>
      </c>
      <c r="E10" s="69">
        <f>IF($A10&gt;LOOKUP($E$7,ученики!$J$11:$J$45,ученики!$K$11:$K$45),"",INDEX(аудитории!$B$2:$B$150,INDEX('ученики-распределение'!$F$2:$G$500,MATCH(вспомогательный!$H2,'ученики-распределение'!$A$2:$A$500,0),1),1))</f>
        <v>5</v>
      </c>
      <c r="F10" s="56" t="str">
        <f>IF($A10&gt;LOOKUP($E$7,ученики!$J$11:$J$45,ученики!$K$11:$K$45),"",INDEX('ученики-распределение'!$F$2:$G$500,MATCH(вспомогательный!$H2,'ученики-распределение'!$A$2:$A$500,0),2))</f>
        <v>1А</v>
      </c>
      <c r="G10" s="56" t="str">
        <f>IF(B10="","",VLOOKUP(VLOOKUP(INDEX('ученики-распределение'!$F$2:$G$500,MATCH(вспомогательный!$H2,'ученики-распределение'!$A$2:$A$500,0),1),вспомогательный!$A$2:$B$150,2),организаторы!$A$2:$B$150,2))</f>
        <v>М</v>
      </c>
    </row>
    <row r="11" spans="1:7" ht="15">
      <c r="A11" s="56">
        <v>2</v>
      </c>
      <c r="B11" s="56">
        <f>IF($A11&gt;LOOKUP($E$7,ученики!$J$11:$J$45,ученики!$K$11:$K$45),"",VLOOKUP(LOOKUP($E$7,'ученики-распределение'!$B$2:$B$500,'ученики-распределение'!$E$2:$E$500)-LOOKUP($E$7,ученики!$J$11:$J$45,ученики!$K$11:$K$45)+$A11,ученики!$A$2:$H$500,4))</f>
      </c>
      <c r="C11" s="56">
        <f>IF($A11&gt;LOOKUP($E$7,ученики!$J$11:$J$45,ученики!$K$11:$K$45),"",VLOOKUP(LOOKUP($E$7,'ученики-распределение'!$B$2:$B$500,'ученики-распределение'!$E$2:$E$500)-LOOKUP($E$7,ученики!$J$11:$J$45,ученики!$K$11:$K$45)+$A11,ученики!$A$2:$H$500,5))</f>
      </c>
      <c r="D11" s="56">
        <f>IF($A11&gt;LOOKUP($E$7,ученики!$J$11:$J$45,ученики!$K$11:$K$45),"",VLOOKUP(LOOKUP($E$7,'ученики-распределение'!$B$2:$B$500,'ученики-распределение'!$E$2:$E$500)-LOOKUP($E$7,ученики!$J$11:$J$45,ученики!$K$11:$K$45)+$A11,ученики!$A$2:$H$500,6))</f>
      </c>
      <c r="E11" s="69">
        <f>IF($A11&gt;LOOKUP($E$7,ученики!$J$11:$J$45,ученики!$K$11:$K$45),"",INDEX(аудитории!$B$2:$B$150,INDEX('ученики-распределение'!$F$2:$G$500,MATCH(вспомогательный!$H3,'ученики-распределение'!$A$2:$A$500,0),1),1))</f>
      </c>
      <c r="F11" s="56">
        <f>IF($A11&gt;LOOKUP($E$7,ученики!$J$11:$J$45,ученики!$K$11:$K$45),"",INDEX('ученики-распределение'!$F$2:$G$500,MATCH(вспомогательный!$H3,'ученики-распределение'!$A$2:$A$500,0),2))</f>
      </c>
      <c r="G11" s="56">
        <f>IF(B11="","",VLOOKUP(VLOOKUP(INDEX('ученики-распределение'!$F$2:$G$500,MATCH(вспомогательный!$H3,'ученики-распределение'!$A$2:$A$500,0),1),вспомогательный!$A$2:$B$150,2),организаторы!$A$2:$B$150,2))</f>
      </c>
    </row>
    <row r="12" spans="1:7" ht="15">
      <c r="A12" s="56">
        <v>3</v>
      </c>
      <c r="B12" s="56">
        <f>IF($A12&gt;LOOKUP($E$7,ученики!$J$11:$J$45,ученики!$K$11:$K$45),"",VLOOKUP(LOOKUP($E$7,'ученики-распределение'!$B$2:$B$500,'ученики-распределение'!$E$2:$E$500)-LOOKUP($E$7,ученики!$J$11:$J$45,ученики!$K$11:$K$45)+$A12,ученики!$A$2:$H$500,4))</f>
      </c>
      <c r="C12" s="56">
        <f>IF($A12&gt;LOOKUP($E$7,ученики!$J$11:$J$45,ученики!$K$11:$K$45),"",VLOOKUP(LOOKUP($E$7,'ученики-распределение'!$B$2:$B$500,'ученики-распределение'!$E$2:$E$500)-LOOKUP($E$7,ученики!$J$11:$J$45,ученики!$K$11:$K$45)+$A12,ученики!$A$2:$H$500,5))</f>
      </c>
      <c r="D12" s="56">
        <f>IF($A12&gt;LOOKUP($E$7,ученики!$J$11:$J$45,ученики!$K$11:$K$45),"",VLOOKUP(LOOKUP($E$7,'ученики-распределение'!$B$2:$B$500,'ученики-распределение'!$E$2:$E$500)-LOOKUP($E$7,ученики!$J$11:$J$45,ученики!$K$11:$K$45)+$A12,ученики!$A$2:$H$500,6))</f>
      </c>
      <c r="E12" s="69">
        <f>IF($A12&gt;LOOKUP($E$7,ученики!$J$11:$J$45,ученики!$K$11:$K$45),"",INDEX(аудитории!$B$2:$B$150,INDEX('ученики-распределение'!$F$2:$G$500,MATCH(вспомогательный!$H4,'ученики-распределение'!$A$2:$A$500,0),1),1))</f>
      </c>
      <c r="F12" s="56">
        <f>IF($A12&gt;LOOKUP($E$7,ученики!$J$11:$J$45,ученики!$K$11:$K$45),"",INDEX('ученики-распределение'!$F$2:$G$500,MATCH(вспомогательный!$H4,'ученики-распределение'!$A$2:$A$500,0),2))</f>
      </c>
      <c r="G12" s="56">
        <f>IF(B12="","",VLOOKUP(VLOOKUP(INDEX('ученики-распределение'!$F$2:$G$500,MATCH(вспомогательный!$H4,'ученики-распределение'!$A$2:$A$500,0),1),вспомогательный!$A$2:$B$150,2),организаторы!$A$2:$B$150,2))</f>
      </c>
    </row>
    <row r="13" spans="1:7" ht="15">
      <c r="A13" s="56">
        <v>4</v>
      </c>
      <c r="B13" s="56">
        <f>IF($A13&gt;LOOKUP($E$7,ученики!$J$11:$J$45,ученики!$K$11:$K$45),"",VLOOKUP(LOOKUP($E$7,'ученики-распределение'!$B$2:$B$500,'ученики-распределение'!$E$2:$E$500)-LOOKUP($E$7,ученики!$J$11:$J$45,ученики!$K$11:$K$45)+$A13,ученики!$A$2:$H$500,4))</f>
      </c>
      <c r="C13" s="56">
        <f>IF($A13&gt;LOOKUP($E$7,ученики!$J$11:$J$45,ученики!$K$11:$K$45),"",VLOOKUP(LOOKUP($E$7,'ученики-распределение'!$B$2:$B$500,'ученики-распределение'!$E$2:$E$500)-LOOKUP($E$7,ученики!$J$11:$J$45,ученики!$K$11:$K$45)+$A13,ученики!$A$2:$H$500,5))</f>
      </c>
      <c r="D13" s="56">
        <f>IF($A13&gt;LOOKUP($E$7,ученики!$J$11:$J$45,ученики!$K$11:$K$45),"",VLOOKUP(LOOKUP($E$7,'ученики-распределение'!$B$2:$B$500,'ученики-распределение'!$E$2:$E$500)-LOOKUP($E$7,ученики!$J$11:$J$45,ученики!$K$11:$K$45)+$A13,ученики!$A$2:$H$500,6))</f>
      </c>
      <c r="E13" s="69">
        <f>IF($A13&gt;LOOKUP($E$7,ученики!$J$11:$J$45,ученики!$K$11:$K$45),"",INDEX(аудитории!$B$2:$B$150,INDEX('ученики-распределение'!$F$2:$G$500,MATCH(вспомогательный!$H5,'ученики-распределение'!$A$2:$A$500,0),1),1))</f>
      </c>
      <c r="F13" s="56">
        <f>IF($A13&gt;LOOKUP($E$7,ученики!$J$11:$J$45,ученики!$K$11:$K$45),"",INDEX('ученики-распределение'!$F$2:$G$500,MATCH(вспомогательный!$H5,'ученики-распределение'!$A$2:$A$500,0),2))</f>
      </c>
      <c r="G13" s="56">
        <f>IF(B13="","",VLOOKUP(VLOOKUP(INDEX('ученики-распределение'!$F$2:$G$500,MATCH(вспомогательный!$H5,'ученики-распределение'!$A$2:$A$500,0),1),вспомогательный!$A$2:$B$150,2),организаторы!$A$2:$B$150,2))</f>
      </c>
    </row>
    <row r="14" spans="1:7" ht="15">
      <c r="A14" s="56">
        <v>5</v>
      </c>
      <c r="B14" s="56">
        <f>IF($A14&gt;LOOKUP($E$7,ученики!$J$11:$J$45,ученики!$K$11:$K$45),"",VLOOKUP(LOOKUP($E$7,'ученики-распределение'!$B$2:$B$500,'ученики-распределение'!$E$2:$E$500)-LOOKUP($E$7,ученики!$J$11:$J$45,ученики!$K$11:$K$45)+$A14,ученики!$A$2:$H$500,4))</f>
      </c>
      <c r="C14" s="56">
        <f>IF($A14&gt;LOOKUP($E$7,ученики!$J$11:$J$45,ученики!$K$11:$K$45),"",VLOOKUP(LOOKUP($E$7,'ученики-распределение'!$B$2:$B$500,'ученики-распределение'!$E$2:$E$500)-LOOKUP($E$7,ученики!$J$11:$J$45,ученики!$K$11:$K$45)+$A14,ученики!$A$2:$H$500,5))</f>
      </c>
      <c r="D14" s="56">
        <f>IF($A14&gt;LOOKUP($E$7,ученики!$J$11:$J$45,ученики!$K$11:$K$45),"",VLOOKUP(LOOKUP($E$7,'ученики-распределение'!$B$2:$B$500,'ученики-распределение'!$E$2:$E$500)-LOOKUP($E$7,ученики!$J$11:$J$45,ученики!$K$11:$K$45)+$A14,ученики!$A$2:$H$500,6))</f>
      </c>
      <c r="E14" s="69">
        <f>IF($A14&gt;LOOKUP($E$7,ученики!$J$11:$J$45,ученики!$K$11:$K$45),"",INDEX(аудитории!$B$2:$B$150,INDEX('ученики-распределение'!$F$2:$G$500,MATCH(вспомогательный!$H6,'ученики-распределение'!$A$2:$A$500,0),1),1))</f>
      </c>
      <c r="F14" s="56">
        <f>IF($A14&gt;LOOKUP($E$7,ученики!$J$11:$J$45,ученики!$K$11:$K$45),"",INDEX('ученики-распределение'!$F$2:$G$500,MATCH(вспомогательный!$H6,'ученики-распределение'!$A$2:$A$500,0),2))</f>
      </c>
      <c r="G14" s="56">
        <f>IF(B14="","",VLOOKUP(VLOOKUP(INDEX('ученики-распределение'!$F$2:$G$500,MATCH(вспомогательный!$H6,'ученики-распределение'!$A$2:$A$500,0),1),вспомогательный!$A$2:$B$150,2),организаторы!$A$2:$B$150,2))</f>
      </c>
    </row>
    <row r="15" spans="1:7" ht="15">
      <c r="A15" s="56">
        <v>6</v>
      </c>
      <c r="B15" s="56">
        <f>IF($A15&gt;LOOKUP($E$7,ученики!$J$11:$J$45,ученики!$K$11:$K$45),"",VLOOKUP(LOOKUP($E$7,'ученики-распределение'!$B$2:$B$500,'ученики-распределение'!$E$2:$E$500)-LOOKUP($E$7,ученики!$J$11:$J$45,ученики!$K$11:$K$45)+$A15,ученики!$A$2:$H$500,4))</f>
      </c>
      <c r="C15" s="56">
        <f>IF($A15&gt;LOOKUP($E$7,ученики!$J$11:$J$45,ученики!$K$11:$K$45),"",VLOOKUP(LOOKUP($E$7,'ученики-распределение'!$B$2:$B$500,'ученики-распределение'!$E$2:$E$500)-LOOKUP($E$7,ученики!$J$11:$J$45,ученики!$K$11:$K$45)+$A15,ученики!$A$2:$H$500,5))</f>
      </c>
      <c r="D15" s="56">
        <f>IF($A15&gt;LOOKUP($E$7,ученики!$J$11:$J$45,ученики!$K$11:$K$45),"",VLOOKUP(LOOKUP($E$7,'ученики-распределение'!$B$2:$B$500,'ученики-распределение'!$E$2:$E$500)-LOOKUP($E$7,ученики!$J$11:$J$45,ученики!$K$11:$K$45)+$A15,ученики!$A$2:$H$500,6))</f>
      </c>
      <c r="E15" s="69">
        <f>IF($A15&gt;LOOKUP($E$7,ученики!$J$11:$J$45,ученики!$K$11:$K$45),"",INDEX(аудитории!$B$2:$B$150,INDEX('ученики-распределение'!$F$2:$G$500,MATCH(вспомогательный!$H7,'ученики-распределение'!$A$2:$A$500,0),1),1))</f>
      </c>
      <c r="F15" s="56">
        <f>IF($A15&gt;LOOKUP($E$7,ученики!$J$11:$J$45,ученики!$K$11:$K$45),"",INDEX('ученики-распределение'!$F$2:$G$500,MATCH(вспомогательный!$H7,'ученики-распределение'!$A$2:$A$500,0),2))</f>
      </c>
      <c r="G15" s="56">
        <f>IF(B15="","",VLOOKUP(VLOOKUP(INDEX('ученики-распределение'!$F$2:$G$500,MATCH(вспомогательный!$H7,'ученики-распределение'!$A$2:$A$500,0),1),вспомогательный!$A$2:$B$150,2),организаторы!$A$2:$B$150,2))</f>
      </c>
    </row>
    <row r="16" spans="1:7" ht="15">
      <c r="A16" s="56">
        <v>7</v>
      </c>
      <c r="B16" s="56">
        <f>IF($A16&gt;LOOKUP($E$7,ученики!$J$11:$J$45,ученики!$K$11:$K$45),"",VLOOKUP(LOOKUP($E$7,'ученики-распределение'!$B$2:$B$500,'ученики-распределение'!$E$2:$E$500)-LOOKUP($E$7,ученики!$J$11:$J$45,ученики!$K$11:$K$45)+$A16,ученики!$A$2:$H$500,4))</f>
      </c>
      <c r="C16" s="56">
        <f>IF($A16&gt;LOOKUP($E$7,ученики!$J$11:$J$45,ученики!$K$11:$K$45),"",VLOOKUP(LOOKUP($E$7,'ученики-распределение'!$B$2:$B$500,'ученики-распределение'!$E$2:$E$500)-LOOKUP($E$7,ученики!$J$11:$J$45,ученики!$K$11:$K$45)+$A16,ученики!$A$2:$H$500,5))</f>
      </c>
      <c r="D16" s="56">
        <f>IF($A16&gt;LOOKUP($E$7,ученики!$J$11:$J$45,ученики!$K$11:$K$45),"",VLOOKUP(LOOKUP($E$7,'ученики-распределение'!$B$2:$B$500,'ученики-распределение'!$E$2:$E$500)-LOOKUP($E$7,ученики!$J$11:$J$45,ученики!$K$11:$K$45)+$A16,ученики!$A$2:$H$500,6))</f>
      </c>
      <c r="E16" s="69">
        <f>IF($A16&gt;LOOKUP($E$7,ученики!$J$11:$J$45,ученики!$K$11:$K$45),"",INDEX(аудитории!$B$2:$B$150,INDEX('ученики-распределение'!$F$2:$G$500,MATCH(вспомогательный!$H8,'ученики-распределение'!$A$2:$A$500,0),1),1))</f>
      </c>
      <c r="F16" s="56">
        <f>IF($A16&gt;LOOKUP($E$7,ученики!$J$11:$J$45,ученики!$K$11:$K$45),"",INDEX('ученики-распределение'!$F$2:$G$500,MATCH(вспомогательный!$H8,'ученики-распределение'!$A$2:$A$500,0),2))</f>
      </c>
      <c r="G16" s="56">
        <f>IF(B16="","",VLOOKUP(VLOOKUP(INDEX('ученики-распределение'!$F$2:$G$500,MATCH(вспомогательный!$H8,'ученики-распределение'!$A$2:$A$500,0),1),вспомогательный!$A$2:$B$150,2),организаторы!$A$2:$B$150,2))</f>
      </c>
    </row>
    <row r="17" spans="1:7" ht="15">
      <c r="A17" s="56">
        <v>8</v>
      </c>
      <c r="B17" s="56">
        <f>IF($A17&gt;LOOKUP($E$7,ученики!$J$11:$J$45,ученики!$K$11:$K$45),"",VLOOKUP(LOOKUP($E$7,'ученики-распределение'!$B$2:$B$500,'ученики-распределение'!$E$2:$E$500)-LOOKUP($E$7,ученики!$J$11:$J$45,ученики!$K$11:$K$45)+$A17,ученики!$A$2:$H$500,4))</f>
      </c>
      <c r="C17" s="56">
        <f>IF($A17&gt;LOOKUP($E$7,ученики!$J$11:$J$45,ученики!$K$11:$K$45),"",VLOOKUP(LOOKUP($E$7,'ученики-распределение'!$B$2:$B$500,'ученики-распределение'!$E$2:$E$500)-LOOKUP($E$7,ученики!$J$11:$J$45,ученики!$K$11:$K$45)+$A17,ученики!$A$2:$H$500,5))</f>
      </c>
      <c r="D17" s="56">
        <f>IF($A17&gt;LOOKUP($E$7,ученики!$J$11:$J$45,ученики!$K$11:$K$45),"",VLOOKUP(LOOKUP($E$7,'ученики-распределение'!$B$2:$B$500,'ученики-распределение'!$E$2:$E$500)-LOOKUP($E$7,ученики!$J$11:$J$45,ученики!$K$11:$K$45)+$A17,ученики!$A$2:$H$500,6))</f>
      </c>
      <c r="E17" s="69">
        <f>IF($A17&gt;LOOKUP($E$7,ученики!$J$11:$J$45,ученики!$K$11:$K$45),"",INDEX(аудитории!$B$2:$B$150,INDEX('ученики-распределение'!$F$2:$G$500,MATCH(вспомогательный!$H9,'ученики-распределение'!$A$2:$A$500,0),1),1))</f>
      </c>
      <c r="F17" s="56">
        <f>IF($A17&gt;LOOKUP($E$7,ученики!$J$11:$J$45,ученики!$K$11:$K$45),"",INDEX('ученики-распределение'!$F$2:$G$500,MATCH(вспомогательный!$H9,'ученики-распределение'!$A$2:$A$500,0),2))</f>
      </c>
      <c r="G17" s="56">
        <f>IF(B17="","",VLOOKUP(VLOOKUP(INDEX('ученики-распределение'!$F$2:$G$500,MATCH(вспомогательный!$H9,'ученики-распределение'!$A$2:$A$500,0),1),вспомогательный!$A$2:$B$150,2),организаторы!$A$2:$B$150,2))</f>
      </c>
    </row>
    <row r="18" spans="1:7" ht="15">
      <c r="A18" s="56">
        <v>9</v>
      </c>
      <c r="B18" s="56">
        <f>IF($A18&gt;LOOKUP($E$7,ученики!$J$11:$J$45,ученики!$K$11:$K$45),"",VLOOKUP(LOOKUP($E$7,'ученики-распределение'!$B$2:$B$500,'ученики-распределение'!$E$2:$E$500)-LOOKUP($E$7,ученики!$J$11:$J$45,ученики!$K$11:$K$45)+$A18,ученики!$A$2:$H$500,4))</f>
      </c>
      <c r="C18" s="56">
        <f>IF($A18&gt;LOOKUP($E$7,ученики!$J$11:$J$45,ученики!$K$11:$K$45),"",VLOOKUP(LOOKUP($E$7,'ученики-распределение'!$B$2:$B$500,'ученики-распределение'!$E$2:$E$500)-LOOKUP($E$7,ученики!$J$11:$J$45,ученики!$K$11:$K$45)+$A18,ученики!$A$2:$H$500,5))</f>
      </c>
      <c r="D18" s="56">
        <f>IF($A18&gt;LOOKUP($E$7,ученики!$J$11:$J$45,ученики!$K$11:$K$45),"",VLOOKUP(LOOKUP($E$7,'ученики-распределение'!$B$2:$B$500,'ученики-распределение'!$E$2:$E$500)-LOOKUP($E$7,ученики!$J$11:$J$45,ученики!$K$11:$K$45)+$A18,ученики!$A$2:$H$500,6))</f>
      </c>
      <c r="E18" s="69">
        <f>IF($A18&gt;LOOKUP($E$7,ученики!$J$11:$J$45,ученики!$K$11:$K$45),"",INDEX(аудитории!$B$2:$B$150,INDEX('ученики-распределение'!$F$2:$G$500,MATCH(вспомогательный!$H10,'ученики-распределение'!$A$2:$A$500,0),1),1))</f>
      </c>
      <c r="F18" s="56">
        <f>IF($A18&gt;LOOKUP($E$7,ученики!$J$11:$J$45,ученики!$K$11:$K$45),"",INDEX('ученики-распределение'!$F$2:$G$500,MATCH(вспомогательный!$H10,'ученики-распределение'!$A$2:$A$500,0),2))</f>
      </c>
      <c r="G18" s="56">
        <f>IF(B18="","",VLOOKUP(VLOOKUP(INDEX('ученики-распределение'!$F$2:$G$500,MATCH(вспомогательный!$H10,'ученики-распределение'!$A$2:$A$500,0),1),вспомогательный!$A$2:$B$150,2),организаторы!$A$2:$B$150,2))</f>
      </c>
    </row>
    <row r="19" spans="1:7" ht="15">
      <c r="A19" s="56">
        <v>10</v>
      </c>
      <c r="B19" s="56">
        <f>IF($A19&gt;LOOKUP($E$7,ученики!$J$11:$J$45,ученики!$K$11:$K$45),"",VLOOKUP(LOOKUP($E$7,'ученики-распределение'!$B$2:$B$500,'ученики-распределение'!$E$2:$E$500)-LOOKUP($E$7,ученики!$J$11:$J$45,ученики!$K$11:$K$45)+$A19,ученики!$A$2:$H$500,4))</f>
      </c>
      <c r="C19" s="56">
        <f>IF($A19&gt;LOOKUP($E$7,ученики!$J$11:$J$45,ученики!$K$11:$K$45),"",VLOOKUP(LOOKUP($E$7,'ученики-распределение'!$B$2:$B$500,'ученики-распределение'!$E$2:$E$500)-LOOKUP($E$7,ученики!$J$11:$J$45,ученики!$K$11:$K$45)+$A19,ученики!$A$2:$H$500,5))</f>
      </c>
      <c r="D19" s="56">
        <f>IF($A19&gt;LOOKUP($E$7,ученики!$J$11:$J$45,ученики!$K$11:$K$45),"",VLOOKUP(LOOKUP($E$7,'ученики-распределение'!$B$2:$B$500,'ученики-распределение'!$E$2:$E$500)-LOOKUP($E$7,ученики!$J$11:$J$45,ученики!$K$11:$K$45)+$A19,ученики!$A$2:$H$500,6))</f>
      </c>
      <c r="E19" s="69">
        <f>IF($A19&gt;LOOKUP($E$7,ученики!$J$11:$J$45,ученики!$K$11:$K$45),"",INDEX(аудитории!$B$2:$B$150,INDEX('ученики-распределение'!$F$2:$G$500,MATCH(вспомогательный!$H11,'ученики-распределение'!$A$2:$A$500,0),1),1))</f>
      </c>
      <c r="F19" s="56">
        <f>IF($A19&gt;LOOKUP($E$7,ученики!$J$11:$J$45,ученики!$K$11:$K$45),"",INDEX('ученики-распределение'!$F$2:$G$500,MATCH(вспомогательный!$H11,'ученики-распределение'!$A$2:$A$500,0),2))</f>
      </c>
      <c r="G19" s="56">
        <f>IF(B19="","",VLOOKUP(VLOOKUP(INDEX('ученики-распределение'!$F$2:$G$500,MATCH(вспомогательный!$H11,'ученики-распределение'!$A$2:$A$500,0),1),вспомогательный!$A$2:$B$150,2),организаторы!$A$2:$B$150,2))</f>
      </c>
    </row>
    <row r="20" spans="1:7" ht="15">
      <c r="A20" s="56">
        <v>11</v>
      </c>
      <c r="B20" s="56">
        <f>IF($A20&gt;LOOKUP($E$7,ученики!$J$11:$J$45,ученики!$K$11:$K$45),"",VLOOKUP(LOOKUP($E$7,'ученики-распределение'!$B$2:$B$500,'ученики-распределение'!$E$2:$E$500)-LOOKUP($E$7,ученики!$J$11:$J$45,ученики!$K$11:$K$45)+$A20,ученики!$A$2:$H$500,4))</f>
      </c>
      <c r="C20" s="56">
        <f>IF($A20&gt;LOOKUP($E$7,ученики!$J$11:$J$45,ученики!$K$11:$K$45),"",VLOOKUP(LOOKUP($E$7,'ученики-распределение'!$B$2:$B$500,'ученики-распределение'!$E$2:$E$500)-LOOKUP($E$7,ученики!$J$11:$J$45,ученики!$K$11:$K$45)+$A20,ученики!$A$2:$H$500,5))</f>
      </c>
      <c r="D20" s="56">
        <f>IF($A20&gt;LOOKUP($E$7,ученики!$J$11:$J$45,ученики!$K$11:$K$45),"",VLOOKUP(LOOKUP($E$7,'ученики-распределение'!$B$2:$B$500,'ученики-распределение'!$E$2:$E$500)-LOOKUP($E$7,ученики!$J$11:$J$45,ученики!$K$11:$K$45)+$A20,ученики!$A$2:$H$500,6))</f>
      </c>
      <c r="E20" s="69">
        <f>IF($A20&gt;LOOKUP($E$7,ученики!$J$11:$J$45,ученики!$K$11:$K$45),"",INDEX(аудитории!$B$2:$B$150,INDEX('ученики-распределение'!$F$2:$G$500,MATCH(вспомогательный!$H12,'ученики-распределение'!$A$2:$A$500,0),1),1))</f>
      </c>
      <c r="F20" s="56">
        <f>IF($A20&gt;LOOKUP($E$7,ученики!$J$11:$J$45,ученики!$K$11:$K$45),"",INDEX('ученики-распределение'!$F$2:$G$500,MATCH(вспомогательный!$H12,'ученики-распределение'!$A$2:$A$500,0),2))</f>
      </c>
      <c r="G20" s="56">
        <f>IF(B20="","",VLOOKUP(VLOOKUP(INDEX('ученики-распределение'!$F$2:$G$500,MATCH(вспомогательный!$H12,'ученики-распределение'!$A$2:$A$500,0),1),вспомогательный!$A$2:$B$150,2),организаторы!$A$2:$B$150,2))</f>
      </c>
    </row>
    <row r="21" spans="1:7" ht="15">
      <c r="A21" s="56">
        <v>12</v>
      </c>
      <c r="B21" s="56">
        <f>IF($A21&gt;LOOKUP($E$7,ученики!$J$11:$J$45,ученики!$K$11:$K$45),"",VLOOKUP(LOOKUP($E$7,'ученики-распределение'!$B$2:$B$500,'ученики-распределение'!$E$2:$E$500)-LOOKUP($E$7,ученики!$J$11:$J$45,ученики!$K$11:$K$45)+$A21,ученики!$A$2:$H$500,4))</f>
      </c>
      <c r="C21" s="56">
        <f>IF($A21&gt;LOOKUP($E$7,ученики!$J$11:$J$45,ученики!$K$11:$K$45),"",VLOOKUP(LOOKUP($E$7,'ученики-распределение'!$B$2:$B$500,'ученики-распределение'!$E$2:$E$500)-LOOKUP($E$7,ученики!$J$11:$J$45,ученики!$K$11:$K$45)+$A21,ученики!$A$2:$H$500,5))</f>
      </c>
      <c r="D21" s="56">
        <f>IF($A21&gt;LOOKUP($E$7,ученики!$J$11:$J$45,ученики!$K$11:$K$45),"",VLOOKUP(LOOKUP($E$7,'ученики-распределение'!$B$2:$B$500,'ученики-распределение'!$E$2:$E$500)-LOOKUP($E$7,ученики!$J$11:$J$45,ученики!$K$11:$K$45)+$A21,ученики!$A$2:$H$500,6))</f>
      </c>
      <c r="E21" s="69">
        <f>IF($A21&gt;LOOKUP($E$7,ученики!$J$11:$J$45,ученики!$K$11:$K$45),"",INDEX(аудитории!$B$2:$B$150,INDEX('ученики-распределение'!$F$2:$G$500,MATCH(вспомогательный!$H13,'ученики-распределение'!$A$2:$A$500,0),1),1))</f>
      </c>
      <c r="F21" s="56">
        <f>IF($A21&gt;LOOKUP($E$7,ученики!$J$11:$J$45,ученики!$K$11:$K$45),"",INDEX('ученики-распределение'!$F$2:$G$500,MATCH(вспомогательный!$H13,'ученики-распределение'!$A$2:$A$500,0),2))</f>
      </c>
      <c r="G21" s="56">
        <f>IF(B21="","",VLOOKUP(VLOOKUP(INDEX('ученики-распределение'!$F$2:$G$500,MATCH(вспомогательный!$H13,'ученики-распределение'!$A$2:$A$500,0),1),вспомогательный!$A$2:$B$150,2),организаторы!$A$2:$B$150,2))</f>
      </c>
    </row>
    <row r="22" spans="1:7" ht="15">
      <c r="A22" s="56">
        <v>13</v>
      </c>
      <c r="B22" s="56">
        <f>IF($A22&gt;LOOKUP($E$7,ученики!$J$11:$J$45,ученики!$K$11:$K$45),"",VLOOKUP(LOOKUP($E$7,'ученики-распределение'!$B$2:$B$500,'ученики-распределение'!$E$2:$E$500)-LOOKUP($E$7,ученики!$J$11:$J$45,ученики!$K$11:$K$45)+$A22,ученики!$A$2:$H$500,4))</f>
      </c>
      <c r="C22" s="56">
        <f>IF($A22&gt;LOOKUP($E$7,ученики!$J$11:$J$45,ученики!$K$11:$K$45),"",VLOOKUP(LOOKUP($E$7,'ученики-распределение'!$B$2:$B$500,'ученики-распределение'!$E$2:$E$500)-LOOKUP($E$7,ученики!$J$11:$J$45,ученики!$K$11:$K$45)+$A22,ученики!$A$2:$H$500,5))</f>
      </c>
      <c r="D22" s="56">
        <f>IF($A22&gt;LOOKUP($E$7,ученики!$J$11:$J$45,ученики!$K$11:$K$45),"",VLOOKUP(LOOKUP($E$7,'ученики-распределение'!$B$2:$B$500,'ученики-распределение'!$E$2:$E$500)-LOOKUP($E$7,ученики!$J$11:$J$45,ученики!$K$11:$K$45)+$A22,ученики!$A$2:$H$500,6))</f>
      </c>
      <c r="E22" s="69">
        <f>IF($A22&gt;LOOKUP($E$7,ученики!$J$11:$J$45,ученики!$K$11:$K$45),"",INDEX(аудитории!$B$2:$B$150,INDEX('ученики-распределение'!$F$2:$G$500,MATCH(вспомогательный!$H14,'ученики-распределение'!$A$2:$A$500,0),1),1))</f>
      </c>
      <c r="F22" s="56">
        <f>IF($A22&gt;LOOKUP($E$7,ученики!$J$11:$J$45,ученики!$K$11:$K$45),"",INDEX('ученики-распределение'!$F$2:$G$500,MATCH(вспомогательный!$H14,'ученики-распределение'!$A$2:$A$500,0),2))</f>
      </c>
      <c r="G22" s="56">
        <f>IF(B22="","",VLOOKUP(VLOOKUP(INDEX('ученики-распределение'!$F$2:$G$500,MATCH(вспомогательный!$H14,'ученики-распределение'!$A$2:$A$500,0),1),вспомогательный!$A$2:$B$150,2),организаторы!$A$2:$B$150,2))</f>
      </c>
    </row>
    <row r="23" spans="1:7" ht="15">
      <c r="A23" s="56">
        <v>14</v>
      </c>
      <c r="B23" s="56">
        <f>IF($A23&gt;LOOKUP($E$7,ученики!$J$11:$J$45,ученики!$K$11:$K$45),"",VLOOKUP(LOOKUP($E$7,'ученики-распределение'!$B$2:$B$500,'ученики-распределение'!$E$2:$E$500)-LOOKUP($E$7,ученики!$J$11:$J$45,ученики!$K$11:$K$45)+$A23,ученики!$A$2:$H$500,4))</f>
      </c>
      <c r="C23" s="56">
        <f>IF($A23&gt;LOOKUP($E$7,ученики!$J$11:$J$45,ученики!$K$11:$K$45),"",VLOOKUP(LOOKUP($E$7,'ученики-распределение'!$B$2:$B$500,'ученики-распределение'!$E$2:$E$500)-LOOKUP($E$7,ученики!$J$11:$J$45,ученики!$K$11:$K$45)+$A23,ученики!$A$2:$H$500,5))</f>
      </c>
      <c r="D23" s="56">
        <f>IF($A23&gt;LOOKUP($E$7,ученики!$J$11:$J$45,ученики!$K$11:$K$45),"",VLOOKUP(LOOKUP($E$7,'ученики-распределение'!$B$2:$B$500,'ученики-распределение'!$E$2:$E$500)-LOOKUP($E$7,ученики!$J$11:$J$45,ученики!$K$11:$K$45)+$A23,ученики!$A$2:$H$500,6))</f>
      </c>
      <c r="E23" s="69">
        <f>IF($A23&gt;LOOKUP($E$7,ученики!$J$11:$J$45,ученики!$K$11:$K$45),"",INDEX(аудитории!$B$2:$B$150,INDEX('ученики-распределение'!$F$2:$G$500,MATCH(вспомогательный!$H15,'ученики-распределение'!$A$2:$A$500,0),1),1))</f>
      </c>
      <c r="F23" s="56">
        <f>IF($A23&gt;LOOKUP($E$7,ученики!$J$11:$J$45,ученики!$K$11:$K$45),"",INDEX('ученики-распределение'!$F$2:$G$500,MATCH(вспомогательный!$H15,'ученики-распределение'!$A$2:$A$500,0),2))</f>
      </c>
      <c r="G23" s="56">
        <f>IF(B23="","",VLOOKUP(VLOOKUP(INDEX('ученики-распределение'!$F$2:$G$500,MATCH(вспомогательный!$H15,'ученики-распределение'!$A$2:$A$500,0),1),вспомогательный!$A$2:$B$150,2),организаторы!$A$2:$B$150,2))</f>
      </c>
    </row>
    <row r="24" spans="1:7" ht="15">
      <c r="A24" s="56">
        <v>15</v>
      </c>
      <c r="B24" s="56">
        <f>IF($A24&gt;LOOKUP($E$7,ученики!$J$11:$J$45,ученики!$K$11:$K$45),"",VLOOKUP(LOOKUP($E$7,'ученики-распределение'!$B$2:$B$500,'ученики-распределение'!$E$2:$E$500)-LOOKUP($E$7,ученики!$J$11:$J$45,ученики!$K$11:$K$45)+$A24,ученики!$A$2:$H$500,4))</f>
      </c>
      <c r="C24" s="56">
        <f>IF($A24&gt;LOOKUP($E$7,ученики!$J$11:$J$45,ученики!$K$11:$K$45),"",VLOOKUP(LOOKUP($E$7,'ученики-распределение'!$B$2:$B$500,'ученики-распределение'!$E$2:$E$500)-LOOKUP($E$7,ученики!$J$11:$J$45,ученики!$K$11:$K$45)+$A24,ученики!$A$2:$H$500,5))</f>
      </c>
      <c r="D24" s="56">
        <f>IF($A24&gt;LOOKUP($E$7,ученики!$J$11:$J$45,ученики!$K$11:$K$45),"",VLOOKUP(LOOKUP($E$7,'ученики-распределение'!$B$2:$B$500,'ученики-распределение'!$E$2:$E$500)-LOOKUP($E$7,ученики!$J$11:$J$45,ученики!$K$11:$K$45)+$A24,ученики!$A$2:$H$500,6))</f>
      </c>
      <c r="E24" s="69">
        <f>IF($A24&gt;LOOKUP($E$7,ученики!$J$11:$J$45,ученики!$K$11:$K$45),"",INDEX(аудитории!$B$2:$B$150,INDEX('ученики-распределение'!$F$2:$G$500,MATCH(вспомогательный!$H16,'ученики-распределение'!$A$2:$A$500,0),1),1))</f>
      </c>
      <c r="F24" s="56">
        <f>IF($A24&gt;LOOKUP($E$7,ученики!$J$11:$J$45,ученики!$K$11:$K$45),"",INDEX('ученики-распределение'!$F$2:$G$500,MATCH(вспомогательный!$H16,'ученики-распределение'!$A$2:$A$500,0),2))</f>
      </c>
      <c r="G24" s="56">
        <f>IF(B24="","",VLOOKUP(VLOOKUP(INDEX('ученики-распределение'!$F$2:$G$500,MATCH(вспомогательный!$H16,'ученики-распределение'!$A$2:$A$500,0),1),вспомогательный!$A$2:$B$150,2),организаторы!$A$2:$B$150,2))</f>
      </c>
    </row>
    <row r="25" spans="1:7" ht="15">
      <c r="A25" s="56">
        <v>16</v>
      </c>
      <c r="B25" s="56">
        <f>IF($A25&gt;LOOKUP($E$7,ученики!$J$11:$J$45,ученики!$K$11:$K$45),"",VLOOKUP(LOOKUP($E$7,'ученики-распределение'!$B$2:$B$500,'ученики-распределение'!$E$2:$E$500)-LOOKUP($E$7,ученики!$J$11:$J$45,ученики!$K$11:$K$45)+$A25,ученики!$A$2:$H$500,4))</f>
      </c>
      <c r="C25" s="56">
        <f>IF($A25&gt;LOOKUP($E$7,ученики!$J$11:$J$45,ученики!$K$11:$K$45),"",VLOOKUP(LOOKUP($E$7,'ученики-распределение'!$B$2:$B$500,'ученики-распределение'!$E$2:$E$500)-LOOKUP($E$7,ученики!$J$11:$J$45,ученики!$K$11:$K$45)+$A25,ученики!$A$2:$H$500,5))</f>
      </c>
      <c r="D25" s="56">
        <f>IF($A25&gt;LOOKUP($E$7,ученики!$J$11:$J$45,ученики!$K$11:$K$45),"",VLOOKUP(LOOKUP($E$7,'ученики-распределение'!$B$2:$B$500,'ученики-распределение'!$E$2:$E$500)-LOOKUP($E$7,ученики!$J$11:$J$45,ученики!$K$11:$K$45)+$A25,ученики!$A$2:$H$500,6))</f>
      </c>
      <c r="E25" s="69">
        <f>IF($A25&gt;LOOKUP($E$7,ученики!$J$11:$J$45,ученики!$K$11:$K$45),"",INDEX(аудитории!$B$2:$B$150,INDEX('ученики-распределение'!$F$2:$G$500,MATCH(вспомогательный!$H17,'ученики-распределение'!$A$2:$A$500,0),1),1))</f>
      </c>
      <c r="F25" s="56">
        <f>IF($A25&gt;LOOKUP($E$7,ученики!$J$11:$J$45,ученики!$K$11:$K$45),"",INDEX('ученики-распределение'!$F$2:$G$500,MATCH(вспомогательный!$H17,'ученики-распределение'!$A$2:$A$500,0),2))</f>
      </c>
      <c r="G25" s="56">
        <f>IF(B25="","",VLOOKUP(VLOOKUP(INDEX('ученики-распределение'!$F$2:$G$500,MATCH(вспомогательный!$H17,'ученики-распределение'!$A$2:$A$500,0),1),вспомогательный!$A$2:$B$150,2),организаторы!$A$2:$B$150,2))</f>
      </c>
    </row>
    <row r="26" spans="1:7" ht="15">
      <c r="A26" s="56">
        <v>17</v>
      </c>
      <c r="B26" s="56">
        <f>IF($A26&gt;LOOKUP($E$7,ученики!$J$11:$J$45,ученики!$K$11:$K$45),"",VLOOKUP(LOOKUP($E$7,'ученики-распределение'!$B$2:$B$500,'ученики-распределение'!$E$2:$E$500)-LOOKUP($E$7,ученики!$J$11:$J$45,ученики!$K$11:$K$45)+$A26,ученики!$A$2:$H$500,4))</f>
      </c>
      <c r="C26" s="56">
        <f>IF($A26&gt;LOOKUP($E$7,ученики!$J$11:$J$45,ученики!$K$11:$K$45),"",VLOOKUP(LOOKUP($E$7,'ученики-распределение'!$B$2:$B$500,'ученики-распределение'!$E$2:$E$500)-LOOKUP($E$7,ученики!$J$11:$J$45,ученики!$K$11:$K$45)+$A26,ученики!$A$2:$H$500,5))</f>
      </c>
      <c r="D26" s="56">
        <f>IF($A26&gt;LOOKUP($E$7,ученики!$J$11:$J$45,ученики!$K$11:$K$45),"",VLOOKUP(LOOKUP($E$7,'ученики-распределение'!$B$2:$B$500,'ученики-распределение'!$E$2:$E$500)-LOOKUP($E$7,ученики!$J$11:$J$45,ученики!$K$11:$K$45)+$A26,ученики!$A$2:$H$500,6))</f>
      </c>
      <c r="E26" s="69">
        <f>IF($A26&gt;LOOKUP($E$7,ученики!$J$11:$J$45,ученики!$K$11:$K$45),"",INDEX(аудитории!$B$2:$B$150,INDEX('ученики-распределение'!$F$2:$G$500,MATCH(вспомогательный!$H18,'ученики-распределение'!$A$2:$A$500,0),1),1))</f>
      </c>
      <c r="F26" s="56">
        <f>IF($A26&gt;LOOKUP($E$7,ученики!$J$11:$J$45,ученики!$K$11:$K$45),"",INDEX('ученики-распределение'!$F$2:$G$500,MATCH(вспомогательный!$H18,'ученики-распределение'!$A$2:$A$500,0),2))</f>
      </c>
      <c r="G26" s="56">
        <f>IF(B26="","",VLOOKUP(VLOOKUP(INDEX('ученики-распределение'!$F$2:$G$500,MATCH(вспомогательный!$H18,'ученики-распределение'!$A$2:$A$500,0),1),вспомогательный!$A$2:$B$150,2),организаторы!$A$2:$B$150,2))</f>
      </c>
    </row>
    <row r="27" spans="1:7" ht="15">
      <c r="A27" s="56">
        <v>18</v>
      </c>
      <c r="B27" s="56">
        <f>IF($A27&gt;LOOKUP($E$7,ученики!$J$11:$J$45,ученики!$K$11:$K$45),"",VLOOKUP(LOOKUP($E$7,'ученики-распределение'!$B$2:$B$500,'ученики-распределение'!$E$2:$E$500)-LOOKUP($E$7,ученики!$J$11:$J$45,ученики!$K$11:$K$45)+$A27,ученики!$A$2:$H$500,4))</f>
      </c>
      <c r="C27" s="56">
        <f>IF($A27&gt;LOOKUP($E$7,ученики!$J$11:$J$45,ученики!$K$11:$K$45),"",VLOOKUP(LOOKUP($E$7,'ученики-распределение'!$B$2:$B$500,'ученики-распределение'!$E$2:$E$500)-LOOKUP($E$7,ученики!$J$11:$J$45,ученики!$K$11:$K$45)+$A27,ученики!$A$2:$H$500,5))</f>
      </c>
      <c r="D27" s="56">
        <f>IF($A27&gt;LOOKUP($E$7,ученики!$J$11:$J$45,ученики!$K$11:$K$45),"",VLOOKUP(LOOKUP($E$7,'ученики-распределение'!$B$2:$B$500,'ученики-распределение'!$E$2:$E$500)-LOOKUP($E$7,ученики!$J$11:$J$45,ученики!$K$11:$K$45)+$A27,ученики!$A$2:$H$500,6))</f>
      </c>
      <c r="E27" s="69">
        <f>IF($A27&gt;LOOKUP($E$7,ученики!$J$11:$J$45,ученики!$K$11:$K$45),"",INDEX(аудитории!$B$2:$B$150,INDEX('ученики-распределение'!$F$2:$G$500,MATCH(вспомогательный!$H19,'ученики-распределение'!$A$2:$A$500,0),1),1))</f>
      </c>
      <c r="F27" s="56">
        <f>IF($A27&gt;LOOKUP($E$7,ученики!$J$11:$J$45,ученики!$K$11:$K$45),"",INDEX('ученики-распределение'!$F$2:$G$500,MATCH(вспомогательный!$H19,'ученики-распределение'!$A$2:$A$500,0),2))</f>
      </c>
      <c r="G27" s="56">
        <f>IF(B27="","",VLOOKUP(VLOOKUP(INDEX('ученики-распределение'!$F$2:$G$500,MATCH(вспомогательный!$H19,'ученики-распределение'!$A$2:$A$500,0),1),вспомогательный!$A$2:$B$150,2),организаторы!$A$2:$B$150,2))</f>
      </c>
    </row>
    <row r="28" spans="1:7" ht="15">
      <c r="A28" s="56">
        <v>19</v>
      </c>
      <c r="B28" s="56">
        <f>IF($A28&gt;LOOKUP($E$7,ученики!$J$11:$J$45,ученики!$K$11:$K$45),"",VLOOKUP(LOOKUP($E$7,'ученики-распределение'!$B$2:$B$500,'ученики-распределение'!$E$2:$E$500)-LOOKUP($E$7,ученики!$J$11:$J$45,ученики!$K$11:$K$45)+$A28,ученики!$A$2:$H$500,4))</f>
      </c>
      <c r="C28" s="56">
        <f>IF($A28&gt;LOOKUP($E$7,ученики!$J$11:$J$45,ученики!$K$11:$K$45),"",VLOOKUP(LOOKUP($E$7,'ученики-распределение'!$B$2:$B$500,'ученики-распределение'!$E$2:$E$500)-LOOKUP($E$7,ученики!$J$11:$J$45,ученики!$K$11:$K$45)+$A28,ученики!$A$2:$H$500,5))</f>
      </c>
      <c r="D28" s="56">
        <f>IF($A28&gt;LOOKUP($E$7,ученики!$J$11:$J$45,ученики!$K$11:$K$45),"",VLOOKUP(LOOKUP($E$7,'ученики-распределение'!$B$2:$B$500,'ученики-распределение'!$E$2:$E$500)-LOOKUP($E$7,ученики!$J$11:$J$45,ученики!$K$11:$K$45)+$A28,ученики!$A$2:$H$500,6))</f>
      </c>
      <c r="E28" s="69">
        <f>IF($A28&gt;LOOKUP($E$7,ученики!$J$11:$J$45,ученики!$K$11:$K$45),"",INDEX(аудитории!$B$2:$B$150,INDEX('ученики-распределение'!$F$2:$G$500,MATCH(вспомогательный!$H20,'ученики-распределение'!$A$2:$A$500,0),1),1))</f>
      </c>
      <c r="F28" s="56">
        <f>IF($A28&gt;LOOKUP($E$7,ученики!$J$11:$J$45,ученики!$K$11:$K$45),"",INDEX('ученики-распределение'!$F$2:$G$500,MATCH(вспомогательный!$H20,'ученики-распределение'!$A$2:$A$500,0),2))</f>
      </c>
      <c r="G28" s="56">
        <f>IF(B28="","",VLOOKUP(VLOOKUP(INDEX('ученики-распределение'!$F$2:$G$500,MATCH(вспомогательный!$H20,'ученики-распределение'!$A$2:$A$500,0),1),вспомогательный!$A$2:$B$150,2),организаторы!$A$2:$B$150,2))</f>
      </c>
    </row>
    <row r="29" spans="1:7" ht="15">
      <c r="A29" s="56">
        <v>20</v>
      </c>
      <c r="B29" s="56">
        <f>IF($A29&gt;LOOKUP($E$7,ученики!$J$11:$J$45,ученики!$K$11:$K$45),"",VLOOKUP(LOOKUP($E$7,'ученики-распределение'!$B$2:$B$500,'ученики-распределение'!$E$2:$E$500)-LOOKUP($E$7,ученики!$J$11:$J$45,ученики!$K$11:$K$45)+$A29,ученики!$A$2:$H$500,4))</f>
      </c>
      <c r="C29" s="56">
        <f>IF($A29&gt;LOOKUP($E$7,ученики!$J$11:$J$45,ученики!$K$11:$K$45),"",VLOOKUP(LOOKUP($E$7,'ученики-распределение'!$B$2:$B$500,'ученики-распределение'!$E$2:$E$500)-LOOKUP($E$7,ученики!$J$11:$J$45,ученики!$K$11:$K$45)+$A29,ученики!$A$2:$H$500,5))</f>
      </c>
      <c r="D29" s="56">
        <f>IF($A29&gt;LOOKUP($E$7,ученики!$J$11:$J$45,ученики!$K$11:$K$45),"",VLOOKUP(LOOKUP($E$7,'ученики-распределение'!$B$2:$B$500,'ученики-распределение'!$E$2:$E$500)-LOOKUP($E$7,ученики!$J$11:$J$45,ученики!$K$11:$K$45)+$A29,ученики!$A$2:$H$500,6))</f>
      </c>
      <c r="E29" s="69">
        <f>IF($A29&gt;LOOKUP($E$7,ученики!$J$11:$J$45,ученики!$K$11:$K$45),"",INDEX(аудитории!$B$2:$B$150,INDEX('ученики-распределение'!$F$2:$G$500,MATCH(вспомогательный!$H21,'ученики-распределение'!$A$2:$A$500,0),1),1))</f>
      </c>
      <c r="F29" s="56">
        <f>IF($A29&gt;LOOKUP($E$7,ученики!$J$11:$J$45,ученики!$K$11:$K$45),"",INDEX('ученики-распределение'!$F$2:$G$500,MATCH(вспомогательный!$H21,'ученики-распределение'!$A$2:$A$500,0),2))</f>
      </c>
      <c r="G29" s="56">
        <f>IF(B29="","",VLOOKUP(VLOOKUP(INDEX('ученики-распределение'!$F$2:$G$500,MATCH(вспомогательный!$H21,'ученики-распределение'!$A$2:$A$500,0),1),вспомогательный!$A$2:$B$150,2),организаторы!$A$2:$B$150,2))</f>
      </c>
    </row>
    <row r="30" spans="1:7" ht="15">
      <c r="A30" s="56">
        <v>21</v>
      </c>
      <c r="B30" s="56">
        <f>IF($A30&gt;LOOKUP($E$7,ученики!$J$11:$J$45,ученики!$K$11:$K$45),"",VLOOKUP(LOOKUP($E$7,'ученики-распределение'!$B$2:$B$500,'ученики-распределение'!$E$2:$E$500)-LOOKUP($E$7,ученики!$J$11:$J$45,ученики!$K$11:$K$45)+$A30,ученики!$A$2:$H$500,4))</f>
      </c>
      <c r="C30" s="56">
        <f>IF($A30&gt;LOOKUP($E$7,ученики!$J$11:$J$45,ученики!$K$11:$K$45),"",VLOOKUP(LOOKUP($E$7,'ученики-распределение'!$B$2:$B$500,'ученики-распределение'!$E$2:$E$500)-LOOKUP($E$7,ученики!$J$11:$J$45,ученики!$K$11:$K$45)+$A30,ученики!$A$2:$H$500,5))</f>
      </c>
      <c r="D30" s="56">
        <f>IF($A30&gt;LOOKUP($E$7,ученики!$J$11:$J$45,ученики!$K$11:$K$45),"",VLOOKUP(LOOKUP($E$7,'ученики-распределение'!$B$2:$B$500,'ученики-распределение'!$E$2:$E$500)-LOOKUP($E$7,ученики!$J$11:$J$45,ученики!$K$11:$K$45)+$A30,ученики!$A$2:$H$500,6))</f>
      </c>
      <c r="E30" s="69">
        <f>IF($A30&gt;LOOKUP($E$7,ученики!$J$11:$J$45,ученики!$K$11:$K$45),"",INDEX(аудитории!$B$2:$B$150,INDEX('ученики-распределение'!$F$2:$G$500,MATCH(вспомогательный!$H22,'ученики-распределение'!$A$2:$A$500,0),1),1))</f>
      </c>
      <c r="F30" s="56">
        <f>IF($A30&gt;LOOKUP($E$7,ученики!$J$11:$J$45,ученики!$K$11:$K$45),"",INDEX('ученики-распределение'!$F$2:$G$500,MATCH(вспомогательный!$H22,'ученики-распределение'!$A$2:$A$500,0),2))</f>
      </c>
      <c r="G30" s="56">
        <f>IF(B30="","",VLOOKUP(VLOOKUP(INDEX('ученики-распределение'!$F$2:$G$500,MATCH(вспомогательный!$H22,'ученики-распределение'!$A$2:$A$500,0),1),вспомогательный!$A$2:$B$150,2),организаторы!$A$2:$B$150,2))</f>
      </c>
    </row>
    <row r="31" spans="1:7" ht="15">
      <c r="A31" s="56">
        <v>22</v>
      </c>
      <c r="B31" s="56">
        <f>IF($A31&gt;LOOKUP($E$7,ученики!$J$11:$J$45,ученики!$K$11:$K$45),"",VLOOKUP(LOOKUP($E$7,'ученики-распределение'!$B$2:$B$500,'ученики-распределение'!$E$2:$E$500)-LOOKUP($E$7,ученики!$J$11:$J$45,ученики!$K$11:$K$45)+$A31,ученики!$A$2:$H$500,4))</f>
      </c>
      <c r="C31" s="56">
        <f>IF($A31&gt;LOOKUP($E$7,ученики!$J$11:$J$45,ученики!$K$11:$K$45),"",VLOOKUP(LOOKUP($E$7,'ученики-распределение'!$B$2:$B$500,'ученики-распределение'!$E$2:$E$500)-LOOKUP($E$7,ученики!$J$11:$J$45,ученики!$K$11:$K$45)+$A31,ученики!$A$2:$H$500,5))</f>
      </c>
      <c r="D31" s="56">
        <f>IF($A31&gt;LOOKUP($E$7,ученики!$J$11:$J$45,ученики!$K$11:$K$45),"",VLOOKUP(LOOKUP($E$7,'ученики-распределение'!$B$2:$B$500,'ученики-распределение'!$E$2:$E$500)-LOOKUP($E$7,ученики!$J$11:$J$45,ученики!$K$11:$K$45)+$A31,ученики!$A$2:$H$500,6))</f>
      </c>
      <c r="E31" s="69">
        <f>IF($A31&gt;LOOKUP($E$7,ученики!$J$11:$J$45,ученики!$K$11:$K$45),"",INDEX(аудитории!$B$2:$B$150,INDEX('ученики-распределение'!$F$2:$G$500,MATCH(вспомогательный!$H23,'ученики-распределение'!$A$2:$A$500,0),1),1))</f>
      </c>
      <c r="F31" s="56">
        <f>IF($A31&gt;LOOKUP($E$7,ученики!$J$11:$J$45,ученики!$K$11:$K$45),"",INDEX('ученики-распределение'!$F$2:$G$500,MATCH(вспомогательный!$H23,'ученики-распределение'!$A$2:$A$500,0),2))</f>
      </c>
      <c r="G31" s="56">
        <f>IF(B31="","",VLOOKUP(VLOOKUP(INDEX('ученики-распределение'!$F$2:$G$500,MATCH(вспомогательный!$H23,'ученики-распределение'!$A$2:$A$500,0),1),вспомогательный!$A$2:$B$150,2),организаторы!$A$2:$B$150,2))</f>
      </c>
    </row>
    <row r="32" spans="1:7" ht="15">
      <c r="A32" s="56">
        <v>23</v>
      </c>
      <c r="B32" s="56">
        <f>IF($A32&gt;LOOKUP($E$7,ученики!$J$11:$J$45,ученики!$K$11:$K$45),"",VLOOKUP(LOOKUP($E$7,'ученики-распределение'!$B$2:$B$500,'ученики-распределение'!$E$2:$E$500)-LOOKUP($E$7,ученики!$J$11:$J$45,ученики!$K$11:$K$45)+$A32,ученики!$A$2:$H$500,4))</f>
      </c>
      <c r="C32" s="56">
        <f>IF($A32&gt;LOOKUP($E$7,ученики!$J$11:$J$45,ученики!$K$11:$K$45),"",VLOOKUP(LOOKUP($E$7,'ученики-распределение'!$B$2:$B$500,'ученики-распределение'!$E$2:$E$500)-LOOKUP($E$7,ученики!$J$11:$J$45,ученики!$K$11:$K$45)+$A32,ученики!$A$2:$H$500,5))</f>
      </c>
      <c r="D32" s="56">
        <f>IF($A32&gt;LOOKUP($E$7,ученики!$J$11:$J$45,ученики!$K$11:$K$45),"",VLOOKUP(LOOKUP($E$7,'ученики-распределение'!$B$2:$B$500,'ученики-распределение'!$E$2:$E$500)-LOOKUP($E$7,ученики!$J$11:$J$45,ученики!$K$11:$K$45)+$A32,ученики!$A$2:$H$500,6))</f>
      </c>
      <c r="E32" s="69">
        <f>IF($A32&gt;LOOKUP($E$7,ученики!$J$11:$J$45,ученики!$K$11:$K$45),"",INDEX(аудитории!$B$2:$B$150,INDEX('ученики-распределение'!$F$2:$G$500,MATCH(вспомогательный!$H24,'ученики-распределение'!$A$2:$A$500,0),1),1))</f>
      </c>
      <c r="F32" s="56">
        <f>IF($A32&gt;LOOKUP($E$7,ученики!$J$11:$J$45,ученики!$K$11:$K$45),"",INDEX('ученики-распределение'!$F$2:$G$500,MATCH(вспомогательный!$H24,'ученики-распределение'!$A$2:$A$500,0),2))</f>
      </c>
      <c r="G32" s="56">
        <f>IF(B32="","",VLOOKUP(VLOOKUP(INDEX('ученики-распределение'!$F$2:$G$500,MATCH(вспомогательный!$H24,'ученики-распределение'!$A$2:$A$500,0),1),вспомогательный!$A$2:$B$150,2),организаторы!$A$2:$B$150,2))</f>
      </c>
    </row>
    <row r="33" spans="1:7" ht="15">
      <c r="A33" s="56">
        <v>24</v>
      </c>
      <c r="B33" s="56">
        <f>IF($A33&gt;LOOKUP($E$7,ученики!$J$11:$J$45,ученики!$K$11:$K$45),"",VLOOKUP(LOOKUP($E$7,'ученики-распределение'!$B$2:$B$500,'ученики-распределение'!$E$2:$E$500)-LOOKUP($E$7,ученики!$J$11:$J$45,ученики!$K$11:$K$45)+$A33,ученики!$A$2:$H$500,4))</f>
      </c>
      <c r="C33" s="56">
        <f>IF($A33&gt;LOOKUP($E$7,ученики!$J$11:$J$45,ученики!$K$11:$K$45),"",VLOOKUP(LOOKUP($E$7,'ученики-распределение'!$B$2:$B$500,'ученики-распределение'!$E$2:$E$500)-LOOKUP($E$7,ученики!$J$11:$J$45,ученики!$K$11:$K$45)+$A33,ученики!$A$2:$H$500,5))</f>
      </c>
      <c r="D33" s="56">
        <f>IF($A33&gt;LOOKUP($E$7,ученики!$J$11:$J$45,ученики!$K$11:$K$45),"",VLOOKUP(LOOKUP($E$7,'ученики-распределение'!$B$2:$B$500,'ученики-распределение'!$E$2:$E$500)-LOOKUP($E$7,ученики!$J$11:$J$45,ученики!$K$11:$K$45)+$A33,ученики!$A$2:$H$500,6))</f>
      </c>
      <c r="E33" s="69">
        <f>IF($A33&gt;LOOKUP($E$7,ученики!$J$11:$J$45,ученики!$K$11:$K$45),"",INDEX(аудитории!$B$2:$B$150,INDEX('ученики-распределение'!$F$2:$G$500,MATCH(вспомогательный!$H25,'ученики-распределение'!$A$2:$A$500,0),1),1))</f>
      </c>
      <c r="F33" s="56">
        <f>IF($A33&gt;LOOKUP($E$7,ученики!$J$11:$J$45,ученики!$K$11:$K$45),"",INDEX('ученики-распределение'!$F$2:$G$500,MATCH(вспомогательный!$H25,'ученики-распределение'!$A$2:$A$500,0),2))</f>
      </c>
      <c r="G33" s="56">
        <f>IF(B33="","",VLOOKUP(VLOOKUP(INDEX('ученики-распределение'!$F$2:$G$500,MATCH(вспомогательный!$H25,'ученики-распределение'!$A$2:$A$500,0),1),вспомогательный!$A$2:$B$150,2),организаторы!$A$2:$B$150,2))</f>
      </c>
    </row>
    <row r="34" spans="1:7" ht="15">
      <c r="A34" s="56">
        <v>25</v>
      </c>
      <c r="B34" s="56">
        <f>IF($A34&gt;LOOKUP($E$7,ученики!$J$11:$J$45,ученики!$K$11:$K$45),"",VLOOKUP(LOOKUP($E$7,'ученики-распределение'!$B$2:$B$500,'ученики-распределение'!$E$2:$E$500)-LOOKUP($E$7,ученики!$J$11:$J$45,ученики!$K$11:$K$45)+$A34,ученики!$A$2:$H$500,4))</f>
      </c>
      <c r="C34" s="56">
        <f>IF($A34&gt;LOOKUP($E$7,ученики!$J$11:$J$45,ученики!$K$11:$K$45),"",VLOOKUP(LOOKUP($E$7,'ученики-распределение'!$B$2:$B$500,'ученики-распределение'!$E$2:$E$500)-LOOKUP($E$7,ученики!$J$11:$J$45,ученики!$K$11:$K$45)+$A34,ученики!$A$2:$H$500,5))</f>
      </c>
      <c r="D34" s="56">
        <f>IF($A34&gt;LOOKUP($E$7,ученики!$J$11:$J$45,ученики!$K$11:$K$45),"",VLOOKUP(LOOKUP($E$7,'ученики-распределение'!$B$2:$B$500,'ученики-распределение'!$E$2:$E$500)-LOOKUP($E$7,ученики!$J$11:$J$45,ученики!$K$11:$K$45)+$A34,ученики!$A$2:$H$500,6))</f>
      </c>
      <c r="E34" s="69">
        <f>IF($A34&gt;LOOKUP($E$7,ученики!$J$11:$J$45,ученики!$K$11:$K$45),"",INDEX(аудитории!$B$2:$B$150,INDEX('ученики-распределение'!$F$2:$G$500,MATCH(вспомогательный!$H26,'ученики-распределение'!$A$2:$A$500,0),1),1))</f>
      </c>
      <c r="F34" s="56">
        <f>IF($A34&gt;LOOKUP($E$7,ученики!$J$11:$J$45,ученики!$K$11:$K$45),"",INDEX('ученики-распределение'!$F$2:$G$500,MATCH(вспомогательный!$H26,'ученики-распределение'!$A$2:$A$500,0),2))</f>
      </c>
      <c r="G34" s="56">
        <f>IF(B34="","",VLOOKUP(VLOOKUP(INDEX('ученики-распределение'!$F$2:$G$500,MATCH(вспомогательный!$H26,'ученики-распределение'!$A$2:$A$500,0),1),вспомогательный!$A$2:$B$150,2),организаторы!$A$2:$B$150,2))</f>
      </c>
    </row>
    <row r="35" spans="1:7" ht="15">
      <c r="A35" s="56">
        <v>26</v>
      </c>
      <c r="B35" s="56">
        <f>IF($A35&gt;LOOKUP($E$7,ученики!$J$11:$J$45,ученики!$K$11:$K$45),"",VLOOKUP(LOOKUP($E$7,'ученики-распределение'!$B$2:$B$500,'ученики-распределение'!$E$2:$E$500)-LOOKUP($E$7,ученики!$J$11:$J$45,ученики!$K$11:$K$45)+$A35,ученики!$A$2:$H$500,4))</f>
      </c>
      <c r="C35" s="56">
        <f>IF($A35&gt;LOOKUP($E$7,ученики!$J$11:$J$45,ученики!$K$11:$K$45),"",VLOOKUP(LOOKUP($E$7,'ученики-распределение'!$B$2:$B$500,'ученики-распределение'!$E$2:$E$500)-LOOKUP($E$7,ученики!$J$11:$J$45,ученики!$K$11:$K$45)+$A35,ученики!$A$2:$H$500,5))</f>
      </c>
      <c r="D35" s="56">
        <f>IF($A35&gt;LOOKUP($E$7,ученики!$J$11:$J$45,ученики!$K$11:$K$45),"",VLOOKUP(LOOKUP($E$7,'ученики-распределение'!$B$2:$B$500,'ученики-распределение'!$E$2:$E$500)-LOOKUP($E$7,ученики!$J$11:$J$45,ученики!$K$11:$K$45)+$A35,ученики!$A$2:$H$500,6))</f>
      </c>
      <c r="E35" s="69">
        <f>IF($A35&gt;LOOKUP($E$7,ученики!$J$11:$J$45,ученики!$K$11:$K$45),"",INDEX(аудитории!$B$2:$B$150,INDEX('ученики-распределение'!$F$2:$G$500,MATCH(вспомогательный!$H27,'ученики-распределение'!$A$2:$A$500,0),1),1))</f>
      </c>
      <c r="F35" s="56">
        <f>IF($A35&gt;LOOKUP($E$7,ученики!$J$11:$J$45,ученики!$K$11:$K$45),"",INDEX('ученики-распределение'!$F$2:$G$500,MATCH(вспомогательный!$H27,'ученики-распределение'!$A$2:$A$500,0),2))</f>
      </c>
      <c r="G35" s="56">
        <f>IF(B35="","",VLOOKUP(VLOOKUP(INDEX('ученики-распределение'!$F$2:$G$500,MATCH(вспомогательный!$H27,'ученики-распределение'!$A$2:$A$500,0),1),вспомогательный!$A$2:$B$150,2),организаторы!$A$2:$B$150,2))</f>
      </c>
    </row>
    <row r="36" spans="1:7" ht="15">
      <c r="A36" s="56">
        <v>27</v>
      </c>
      <c r="B36" s="56">
        <f>IF($A36&gt;LOOKUP($E$7,ученики!$J$11:$J$45,ученики!$K$11:$K$45),"",VLOOKUP(LOOKUP($E$7,'ученики-распределение'!$B$2:$B$500,'ученики-распределение'!$E$2:$E$500)-LOOKUP($E$7,ученики!$J$11:$J$45,ученики!$K$11:$K$45)+$A36,ученики!$A$2:$H$500,4))</f>
      </c>
      <c r="C36" s="56">
        <f>IF($A36&gt;LOOKUP($E$7,ученики!$J$11:$J$45,ученики!$K$11:$K$45),"",VLOOKUP(LOOKUP($E$7,'ученики-распределение'!$B$2:$B$500,'ученики-распределение'!$E$2:$E$500)-LOOKUP($E$7,ученики!$J$11:$J$45,ученики!$K$11:$K$45)+$A36,ученики!$A$2:$H$500,5))</f>
      </c>
      <c r="D36" s="56">
        <f>IF($A36&gt;LOOKUP($E$7,ученики!$J$11:$J$45,ученики!$K$11:$K$45),"",VLOOKUP(LOOKUP($E$7,'ученики-распределение'!$B$2:$B$500,'ученики-распределение'!$E$2:$E$500)-LOOKUP($E$7,ученики!$J$11:$J$45,ученики!$K$11:$K$45)+$A36,ученики!$A$2:$H$500,6))</f>
      </c>
      <c r="E36" s="69">
        <f>IF($A36&gt;LOOKUP($E$7,ученики!$J$11:$J$45,ученики!$K$11:$K$45),"",INDEX(аудитории!$B$2:$B$150,INDEX('ученики-распределение'!$F$2:$G$500,MATCH(вспомогательный!$H28,'ученики-распределение'!$A$2:$A$500,0),1),1))</f>
      </c>
      <c r="F36" s="56">
        <f>IF($A36&gt;LOOKUP($E$7,ученики!$J$11:$J$45,ученики!$K$11:$K$45),"",INDEX('ученики-распределение'!$F$2:$G$500,MATCH(вспомогательный!$H28,'ученики-распределение'!$A$2:$A$500,0),2))</f>
      </c>
      <c r="G36" s="56">
        <f>IF(B36="","",VLOOKUP(VLOOKUP(INDEX('ученики-распределение'!$F$2:$G$500,MATCH(вспомогательный!$H28,'ученики-распределение'!$A$2:$A$500,0),1),вспомогательный!$A$2:$B$150,2),организаторы!$A$2:$B$150,2))</f>
      </c>
    </row>
    <row r="37" spans="1:7" ht="15">
      <c r="A37" s="56">
        <v>28</v>
      </c>
      <c r="B37" s="56">
        <f>IF($A37&gt;LOOKUP($E$7,ученики!$J$11:$J$45,ученики!$K$11:$K$45),"",VLOOKUP(LOOKUP($E$7,'ученики-распределение'!$B$2:$B$500,'ученики-распределение'!$E$2:$E$500)-LOOKUP($E$7,ученики!$J$11:$J$45,ученики!$K$11:$K$45)+$A37,ученики!$A$2:$H$500,4))</f>
      </c>
      <c r="C37" s="56">
        <f>IF($A37&gt;LOOKUP($E$7,ученики!$J$11:$J$45,ученики!$K$11:$K$45),"",VLOOKUP(LOOKUP($E$7,'ученики-распределение'!$B$2:$B$500,'ученики-распределение'!$E$2:$E$500)-LOOKUP($E$7,ученики!$J$11:$J$45,ученики!$K$11:$K$45)+$A37,ученики!$A$2:$H$500,5))</f>
      </c>
      <c r="D37" s="56">
        <f>IF($A37&gt;LOOKUP($E$7,ученики!$J$11:$J$45,ученики!$K$11:$K$45),"",VLOOKUP(LOOKUP($E$7,'ученики-распределение'!$B$2:$B$500,'ученики-распределение'!$E$2:$E$500)-LOOKUP($E$7,ученики!$J$11:$J$45,ученики!$K$11:$K$45)+$A37,ученики!$A$2:$H$500,6))</f>
      </c>
      <c r="E37" s="69">
        <f>IF($A37&gt;LOOKUP($E$7,ученики!$J$11:$J$45,ученики!$K$11:$K$45),"",INDEX(аудитории!$B$2:$B$150,INDEX('ученики-распределение'!$F$2:$G$500,MATCH(вспомогательный!$H29,'ученики-распределение'!$A$2:$A$500,0),1),1))</f>
      </c>
      <c r="F37" s="56">
        <f>IF($A37&gt;LOOKUP($E$7,ученики!$J$11:$J$45,ученики!$K$11:$K$45),"",INDEX('ученики-распределение'!$F$2:$G$500,MATCH(вспомогательный!$H29,'ученики-распределение'!$A$2:$A$500,0),2))</f>
      </c>
      <c r="G37" s="56">
        <f>IF(B37="","",VLOOKUP(VLOOKUP(INDEX('ученики-распределение'!$F$2:$G$500,MATCH(вспомогательный!$H29,'ученики-распределение'!$A$2:$A$500,0),1),вспомогательный!$A$2:$B$150,2),организаторы!$A$2:$B$150,2))</f>
      </c>
    </row>
    <row r="38" spans="1:7" ht="15">
      <c r="A38" s="56">
        <v>29</v>
      </c>
      <c r="B38" s="56">
        <f>IF($A38&gt;LOOKUP($E$7,ученики!$J$11:$J$45,ученики!$K$11:$K$45),"",VLOOKUP(LOOKUP($E$7,'ученики-распределение'!$B$2:$B$500,'ученики-распределение'!$E$2:$E$500)-LOOKUP($E$7,ученики!$J$11:$J$45,ученики!$K$11:$K$45)+$A38,ученики!$A$2:$H$500,4))</f>
      </c>
      <c r="C38" s="56">
        <f>IF($A38&gt;LOOKUP($E$7,ученики!$J$11:$J$45,ученики!$K$11:$K$45),"",VLOOKUP(LOOKUP($E$7,'ученики-распределение'!$B$2:$B$500,'ученики-распределение'!$E$2:$E$500)-LOOKUP($E$7,ученики!$J$11:$J$45,ученики!$K$11:$K$45)+$A38,ученики!$A$2:$H$500,5))</f>
      </c>
      <c r="D38" s="56">
        <f>IF($A38&gt;LOOKUP($E$7,ученики!$J$11:$J$45,ученики!$K$11:$K$45),"",VLOOKUP(LOOKUP($E$7,'ученики-распределение'!$B$2:$B$500,'ученики-распределение'!$E$2:$E$500)-LOOKUP($E$7,ученики!$J$11:$J$45,ученики!$K$11:$K$45)+$A38,ученики!$A$2:$H$500,6))</f>
      </c>
      <c r="E38" s="69">
        <f>IF($A38&gt;LOOKUP($E$7,ученики!$J$11:$J$45,ученики!$K$11:$K$45),"",INDEX(аудитории!$B$2:$B$150,INDEX('ученики-распределение'!$F$2:$G$500,MATCH(вспомогательный!$H30,'ученики-распределение'!$A$2:$A$500,0),1),1))</f>
      </c>
      <c r="F38" s="56">
        <f>IF($A38&gt;LOOKUP($E$7,ученики!$J$11:$J$45,ученики!$K$11:$K$45),"",INDEX('ученики-распределение'!$F$2:$G$500,MATCH(вспомогательный!$H30,'ученики-распределение'!$A$2:$A$500,0),2))</f>
      </c>
      <c r="G38" s="56">
        <f>IF(B38="","",VLOOKUP(VLOOKUP(INDEX('ученики-распределение'!$F$2:$G$500,MATCH(вспомогательный!$H30,'ученики-распределение'!$A$2:$A$500,0),1),вспомогательный!$A$2:$B$150,2),организаторы!$A$2:$B$150,2))</f>
      </c>
    </row>
    <row r="39" spans="1:7" ht="15">
      <c r="A39" s="56">
        <v>30</v>
      </c>
      <c r="B39" s="56">
        <f>IF($A39&gt;LOOKUP($E$7,ученики!$J$11:$J$45,ученики!$K$11:$K$45),"",VLOOKUP(LOOKUP($E$7,'ученики-распределение'!$B$2:$B$500,'ученики-распределение'!$E$2:$E$500)-LOOKUP($E$7,ученики!$J$11:$J$45,ученики!$K$11:$K$45)+$A39,ученики!$A$2:$H$500,4))</f>
      </c>
      <c r="C39" s="56">
        <f>IF($A39&gt;LOOKUP($E$7,ученики!$J$11:$J$45,ученики!$K$11:$K$45),"",VLOOKUP(LOOKUP($E$7,'ученики-распределение'!$B$2:$B$500,'ученики-распределение'!$E$2:$E$500)-LOOKUP($E$7,ученики!$J$11:$J$45,ученики!$K$11:$K$45)+$A39,ученики!$A$2:$H$500,5))</f>
      </c>
      <c r="D39" s="56">
        <f>IF($A39&gt;LOOKUP($E$7,ученики!$J$11:$J$45,ученики!$K$11:$K$45),"",VLOOKUP(LOOKUP($E$7,'ученики-распределение'!$B$2:$B$500,'ученики-распределение'!$E$2:$E$500)-LOOKUP($E$7,ученики!$J$11:$J$45,ученики!$K$11:$K$45)+$A39,ученики!$A$2:$H$500,6))</f>
      </c>
      <c r="E39" s="69">
        <f>IF($A39&gt;LOOKUP($E$7,ученики!$J$11:$J$45,ученики!$K$11:$K$45),"",INDEX(аудитории!$B$2:$B$150,INDEX('ученики-распределение'!$F$2:$G$500,MATCH(вспомогательный!$H31,'ученики-распределение'!$A$2:$A$500,0),1),1))</f>
      </c>
      <c r="F39" s="56">
        <f>IF($A39&gt;LOOKUP($E$7,ученики!$J$11:$J$45,ученики!$K$11:$K$45),"",INDEX('ученики-распределение'!$F$2:$G$500,MATCH(вспомогательный!$H31,'ученики-распределение'!$A$2:$A$500,0),2))</f>
      </c>
      <c r="G39" s="56">
        <f>IF(B39="","",VLOOKUP(VLOOKUP(INDEX('ученики-распределение'!$F$2:$G$500,MATCH(вспомогательный!$H31,'ученики-распределение'!$A$2:$A$500,0),1),вспомогательный!$A$2:$B$150,2),организаторы!$A$2:$B$150,2))</f>
      </c>
    </row>
    <row r="40" spans="1:7" ht="15">
      <c r="A40" s="56">
        <v>31</v>
      </c>
      <c r="B40" s="56">
        <f>IF($A40&gt;LOOKUP($E$7,ученики!$J$11:$J$45,ученики!$K$11:$K$45),"",VLOOKUP(LOOKUP($E$7,'ученики-распределение'!$B$2:$B$500,'ученики-распределение'!$E$2:$E$500)-LOOKUP($E$7,ученики!$J$11:$J$45,ученики!$K$11:$K$45)+$A40,ученики!$A$2:$H$500,4))</f>
      </c>
      <c r="C40" s="56">
        <f>IF($A40&gt;LOOKUP($E$7,ученики!$J$11:$J$45,ученики!$K$11:$K$45),"",VLOOKUP(LOOKUP($E$7,'ученики-распределение'!$B$2:$B$500,'ученики-распределение'!$E$2:$E$500)-LOOKUP($E$7,ученики!$J$11:$J$45,ученики!$K$11:$K$45)+$A40,ученики!$A$2:$H$500,5))</f>
      </c>
      <c r="D40" s="56">
        <f>IF($A40&gt;LOOKUP($E$7,ученики!$J$11:$J$45,ученики!$K$11:$K$45),"",VLOOKUP(LOOKUP($E$7,'ученики-распределение'!$B$2:$B$500,'ученики-распределение'!$E$2:$E$500)-LOOKUP($E$7,ученики!$J$11:$J$45,ученики!$K$11:$K$45)+$A40,ученики!$A$2:$H$500,6))</f>
      </c>
      <c r="E40" s="69">
        <f>IF($A40&gt;LOOKUP($E$7,ученики!$J$11:$J$45,ученики!$K$11:$K$45),"",INDEX(аудитории!$B$2:$B$150,INDEX('ученики-распределение'!$F$2:$G$500,MATCH(вспомогательный!$H32,'ученики-распределение'!$A$2:$A$500,0),1),1))</f>
      </c>
      <c r="F40" s="56">
        <f>IF($A40&gt;LOOKUP($E$7,ученики!$J$11:$J$45,ученики!$K$11:$K$45),"",INDEX('ученики-распределение'!$F$2:$G$500,MATCH(вспомогательный!$H32,'ученики-распределение'!$A$2:$A$500,0),2))</f>
      </c>
      <c r="G40" s="56">
        <f>IF(B40="","",VLOOKUP(VLOOKUP(INDEX('ученики-распределение'!$F$2:$G$500,MATCH(вспомогательный!$H32,'ученики-распределение'!$A$2:$A$500,0),1),вспомогательный!$A$2:$B$150,2),организаторы!$A$2:$B$150,2))</f>
      </c>
    </row>
    <row r="41" spans="1:7" ht="15">
      <c r="A41" s="56">
        <v>32</v>
      </c>
      <c r="B41" s="56">
        <f>IF($A41&gt;LOOKUP($E$7,ученики!$J$11:$J$45,ученики!$K$11:$K$45),"",VLOOKUP(LOOKUP($E$7,'ученики-распределение'!$B$2:$B$500,'ученики-распределение'!$E$2:$E$500)-LOOKUP($E$7,ученики!$J$11:$J$45,ученики!$K$11:$K$45)+$A41,ученики!$A$2:$H$500,4))</f>
      </c>
      <c r="C41" s="56">
        <f>IF($A41&gt;LOOKUP($E$7,ученики!$J$11:$J$45,ученики!$K$11:$K$45),"",VLOOKUP(LOOKUP($E$7,'ученики-распределение'!$B$2:$B$500,'ученики-распределение'!$E$2:$E$500)-LOOKUP($E$7,ученики!$J$11:$J$45,ученики!$K$11:$K$45)+$A41,ученики!$A$2:$H$500,5))</f>
      </c>
      <c r="D41" s="56">
        <f>IF($A41&gt;LOOKUP($E$7,ученики!$J$11:$J$45,ученики!$K$11:$K$45),"",VLOOKUP(LOOKUP($E$7,'ученики-распределение'!$B$2:$B$500,'ученики-распределение'!$E$2:$E$500)-LOOKUP($E$7,ученики!$J$11:$J$45,ученики!$K$11:$K$45)+$A41,ученики!$A$2:$H$500,6))</f>
      </c>
      <c r="E41" s="69">
        <f>IF($A41&gt;LOOKUP($E$7,ученики!$J$11:$J$45,ученики!$K$11:$K$45),"",INDEX(аудитории!$B$2:$B$150,INDEX('ученики-распределение'!$F$2:$G$500,MATCH(вспомогательный!$H33,'ученики-распределение'!$A$2:$A$500,0),1),1))</f>
      </c>
      <c r="F41" s="56">
        <f>IF($A41&gt;LOOKUP($E$7,ученики!$J$11:$J$45,ученики!$K$11:$K$45),"",INDEX('ученики-распределение'!$F$2:$G$500,MATCH(вспомогательный!$H33,'ученики-распределение'!$A$2:$A$500,0),2))</f>
      </c>
      <c r="G41" s="56">
        <f>IF(B41="","",VLOOKUP(VLOOKUP(INDEX('ученики-распределение'!$F$2:$G$500,MATCH(вспомогательный!$H33,'ученики-распределение'!$A$2:$A$500,0),1),вспомогательный!$A$2:$B$150,2),организаторы!$A$2:$B$150,2))</f>
      </c>
    </row>
    <row r="42" spans="1:7" ht="15">
      <c r="A42" s="56">
        <v>33</v>
      </c>
      <c r="B42" s="56">
        <f>IF($A42&gt;LOOKUP($E$7,ученики!$J$11:$J$45,ученики!$K$11:$K$45),"",VLOOKUP(LOOKUP($E$7,'ученики-распределение'!$B$2:$B$500,'ученики-распределение'!$E$2:$E$500)-LOOKUP($E$7,ученики!$J$11:$J$45,ученики!$K$11:$K$45)+$A42,ученики!$A$2:$H$500,4))</f>
      </c>
      <c r="C42" s="56">
        <f>IF($A42&gt;LOOKUP($E$7,ученики!$J$11:$J$45,ученики!$K$11:$K$45),"",VLOOKUP(LOOKUP($E$7,'ученики-распределение'!$B$2:$B$500,'ученики-распределение'!$E$2:$E$500)-LOOKUP($E$7,ученики!$J$11:$J$45,ученики!$K$11:$K$45)+$A42,ученики!$A$2:$H$500,5))</f>
      </c>
      <c r="D42" s="56">
        <f>IF($A42&gt;LOOKUP($E$7,ученики!$J$11:$J$45,ученики!$K$11:$K$45),"",VLOOKUP(LOOKUP($E$7,'ученики-распределение'!$B$2:$B$500,'ученики-распределение'!$E$2:$E$500)-LOOKUP($E$7,ученики!$J$11:$J$45,ученики!$K$11:$K$45)+$A42,ученики!$A$2:$H$500,6))</f>
      </c>
      <c r="E42" s="69">
        <f>IF($A42&gt;LOOKUP($E$7,ученики!$J$11:$J$45,ученики!$K$11:$K$45),"",INDEX(аудитории!$B$2:$B$150,INDEX('ученики-распределение'!$F$2:$G$500,MATCH(вспомогательный!$H34,'ученики-распределение'!$A$2:$A$500,0),1),1))</f>
      </c>
      <c r="F42" s="56">
        <f>IF($A42&gt;LOOKUP($E$7,ученики!$J$11:$J$45,ученики!$K$11:$K$45),"",INDEX('ученики-распределение'!$F$2:$G$500,MATCH(вспомогательный!$H34,'ученики-распределение'!$A$2:$A$500,0),2))</f>
      </c>
      <c r="G42" s="56">
        <f>IF(B42="","",VLOOKUP(VLOOKUP(INDEX('ученики-распределение'!$F$2:$G$500,MATCH(вспомогательный!$H34,'ученики-распределение'!$A$2:$A$500,0),1),вспомогательный!$A$2:$B$150,2),организаторы!$A$2:$B$150,2))</f>
      </c>
    </row>
    <row r="43" spans="1:7" ht="15">
      <c r="A43" s="56">
        <v>34</v>
      </c>
      <c r="B43" s="56">
        <f>IF($A43&gt;LOOKUP($E$7,ученики!$J$11:$J$45,ученики!$K$11:$K$45),"",VLOOKUP(LOOKUP($E$7,'ученики-распределение'!$B$2:$B$500,'ученики-распределение'!$E$2:$E$500)-LOOKUP($E$7,ученики!$J$11:$J$45,ученики!$K$11:$K$45)+$A43,ученики!$A$2:$H$500,4))</f>
      </c>
      <c r="C43" s="56">
        <f>IF($A43&gt;LOOKUP($E$7,ученики!$J$11:$J$45,ученики!$K$11:$K$45),"",VLOOKUP(LOOKUP($E$7,'ученики-распределение'!$B$2:$B$500,'ученики-распределение'!$E$2:$E$500)-LOOKUP($E$7,ученики!$J$11:$J$45,ученики!$K$11:$K$45)+$A43,ученики!$A$2:$H$500,5))</f>
      </c>
      <c r="D43" s="56">
        <f>IF($A43&gt;LOOKUP($E$7,ученики!$J$11:$J$45,ученики!$K$11:$K$45),"",VLOOKUP(LOOKUP($E$7,'ученики-распределение'!$B$2:$B$500,'ученики-распределение'!$E$2:$E$500)-LOOKUP($E$7,ученики!$J$11:$J$45,ученики!$K$11:$K$45)+$A43,ученики!$A$2:$H$500,6))</f>
      </c>
      <c r="E43" s="69">
        <f>IF($A43&gt;LOOKUP($E$7,ученики!$J$11:$J$45,ученики!$K$11:$K$45),"",INDEX(аудитории!$B$2:$B$150,INDEX('ученики-распределение'!$F$2:$G$500,MATCH(вспомогательный!$H35,'ученики-распределение'!$A$2:$A$500,0),1),1))</f>
      </c>
      <c r="F43" s="56">
        <f>IF($A43&gt;LOOKUP($E$7,ученики!$J$11:$J$45,ученики!$K$11:$K$45),"",INDEX('ученики-распределение'!$F$2:$G$500,MATCH(вспомогательный!$H35,'ученики-распределение'!$A$2:$A$500,0),2))</f>
      </c>
      <c r="G43" s="56">
        <f>IF(B43="","",VLOOKUP(VLOOKUP(INDEX('ученики-распределение'!$F$2:$G$500,MATCH(вспомогательный!$H35,'ученики-распределение'!$A$2:$A$500,0),1),вспомогательный!$A$2:$B$150,2),организаторы!$A$2:$B$150,2))</f>
      </c>
    </row>
    <row r="44" spans="1:7" ht="15">
      <c r="A44" s="56">
        <v>35</v>
      </c>
      <c r="B44" s="56">
        <f>IF($A44&gt;LOOKUP($E$7,ученики!$J$11:$J$45,ученики!$K$11:$K$45),"",VLOOKUP(LOOKUP($E$7,'ученики-распределение'!$B$2:$B$500,'ученики-распределение'!$E$2:$E$500)-LOOKUP($E$7,ученики!$J$11:$J$45,ученики!$K$11:$K$45)+$A44,ученики!$A$2:$H$500,4))</f>
      </c>
      <c r="C44" s="56">
        <f>IF($A44&gt;LOOKUP($E$7,ученики!$J$11:$J$45,ученики!$K$11:$K$45),"",VLOOKUP(LOOKUP($E$7,'ученики-распределение'!$B$2:$B$500,'ученики-распределение'!$E$2:$E$500)-LOOKUP($E$7,ученики!$J$11:$J$45,ученики!$K$11:$K$45)+$A44,ученики!$A$2:$H$500,5))</f>
      </c>
      <c r="D44" s="56">
        <f>IF($A44&gt;LOOKUP($E$7,ученики!$J$11:$J$45,ученики!$K$11:$K$45),"",VLOOKUP(LOOKUP($E$7,'ученики-распределение'!$B$2:$B$500,'ученики-распределение'!$E$2:$E$500)-LOOKUP($E$7,ученики!$J$11:$J$45,ученики!$K$11:$K$45)+$A44,ученики!$A$2:$H$500,6))</f>
      </c>
      <c r="E44" s="69">
        <f>IF($A44&gt;LOOKUP($E$7,ученики!$J$11:$J$45,ученики!$K$11:$K$45),"",INDEX(аудитории!$B$2:$B$150,INDEX('ученики-распределение'!$F$2:$G$500,MATCH(вспомогательный!$H36,'ученики-распределение'!$A$2:$A$500,0),1),1))</f>
      </c>
      <c r="F44" s="56">
        <f>IF($A44&gt;LOOKUP($E$7,ученики!$J$11:$J$45,ученики!$K$11:$K$45),"",INDEX('ученики-распределение'!$F$2:$G$500,MATCH(вспомогательный!$H36,'ученики-распределение'!$A$2:$A$500,0),2))</f>
      </c>
      <c r="G44" s="56">
        <f>IF(B44="","",VLOOKUP(VLOOKUP(INDEX('ученики-распределение'!$F$2:$G$500,MATCH(вспомогательный!$H36,'ученики-распределение'!$A$2:$A$500,0),1),вспомогательный!$A$2:$B$150,2),организаторы!$A$2:$B$150,2))</f>
      </c>
    </row>
    <row r="45" spans="1:7" ht="15">
      <c r="A45" s="56">
        <v>36</v>
      </c>
      <c r="B45" s="56">
        <f>IF($A45&gt;LOOKUP($E$7,ученики!$J$11:$J$45,ученики!$K$11:$K$45),"",VLOOKUP(LOOKUP($E$7,'ученики-распределение'!$B$2:$B$500,'ученики-распределение'!$E$2:$E$500)-LOOKUP($E$7,ученики!$J$11:$J$45,ученики!$K$11:$K$45)+$A45,ученики!$A$2:$H$500,4))</f>
      </c>
      <c r="C45" s="56">
        <f>IF($A45&gt;LOOKUP($E$7,ученики!$J$11:$J$45,ученики!$K$11:$K$45),"",VLOOKUP(LOOKUP($E$7,'ученики-распределение'!$B$2:$B$500,'ученики-распределение'!$E$2:$E$500)-LOOKUP($E$7,ученики!$J$11:$J$45,ученики!$K$11:$K$45)+$A45,ученики!$A$2:$H$500,5))</f>
      </c>
      <c r="D45" s="56">
        <f>IF($A45&gt;LOOKUP($E$7,ученики!$J$11:$J$45,ученики!$K$11:$K$45),"",VLOOKUP(LOOKUP($E$7,'ученики-распределение'!$B$2:$B$500,'ученики-распределение'!$E$2:$E$500)-LOOKUP($E$7,ученики!$J$11:$J$45,ученики!$K$11:$K$45)+$A45,ученики!$A$2:$H$500,6))</f>
      </c>
      <c r="E45" s="69">
        <f>IF($A45&gt;LOOKUP($E$7,ученики!$J$11:$J$45,ученики!$K$11:$K$45),"",INDEX(аудитории!$B$2:$B$150,INDEX('ученики-распределение'!$F$2:$G$500,MATCH(вспомогательный!$H37,'ученики-распределение'!$A$2:$A$500,0),1),1))</f>
      </c>
      <c r="F45" s="56">
        <f>IF($A45&gt;LOOKUP($E$7,ученики!$J$11:$J$45,ученики!$K$11:$K$45),"",INDEX('ученики-распределение'!$F$2:$G$500,MATCH(вспомогательный!$H37,'ученики-распределение'!$A$2:$A$500,0),2))</f>
      </c>
      <c r="G45" s="56">
        <f>IF(B45="","",VLOOKUP(VLOOKUP(INDEX('ученики-распределение'!$F$2:$G$500,MATCH(вспомогательный!$H37,'ученики-распределение'!$A$2:$A$500,0),1),вспомогательный!$A$2:$B$150,2),организаторы!$A$2:$B$150,2))</f>
      </c>
    </row>
    <row r="46" spans="1:7" ht="15">
      <c r="A46" s="56">
        <v>37</v>
      </c>
      <c r="B46" s="56">
        <f>IF($A46&gt;LOOKUP($E$7,ученики!$J$11:$J$45,ученики!$K$11:$K$45),"",VLOOKUP(LOOKUP($E$7,'ученики-распределение'!$B$2:$B$500,'ученики-распределение'!$E$2:$E$500)-LOOKUP($E$7,ученики!$J$11:$J$45,ученики!$K$11:$K$45)+$A46,ученики!$A$2:$H$500,4))</f>
      </c>
      <c r="C46" s="56">
        <f>IF($A46&gt;LOOKUP($E$7,ученики!$J$11:$J$45,ученики!$K$11:$K$45),"",VLOOKUP(LOOKUP($E$7,'ученики-распределение'!$B$2:$B$500,'ученики-распределение'!$E$2:$E$500)-LOOKUP($E$7,ученики!$J$11:$J$45,ученики!$K$11:$K$45)+$A46,ученики!$A$2:$H$500,5))</f>
      </c>
      <c r="D46" s="56">
        <f>IF($A46&gt;LOOKUP($E$7,ученики!$J$11:$J$45,ученики!$K$11:$K$45),"",VLOOKUP(LOOKUP($E$7,'ученики-распределение'!$B$2:$B$500,'ученики-распределение'!$E$2:$E$500)-LOOKUP($E$7,ученики!$J$11:$J$45,ученики!$K$11:$K$45)+$A46,ученики!$A$2:$H$500,6))</f>
      </c>
      <c r="E46" s="69">
        <f>IF($A46&gt;LOOKUP($E$7,ученики!$J$11:$J$45,ученики!$K$11:$K$45),"",INDEX(аудитории!$B$2:$B$150,INDEX('ученики-распределение'!$F$2:$G$500,MATCH(вспомогательный!$H38,'ученики-распределение'!$A$2:$A$500,0),1),1))</f>
      </c>
      <c r="F46" s="56">
        <f>IF($A46&gt;LOOKUP($E$7,ученики!$J$11:$J$45,ученики!$K$11:$K$45),"",INDEX('ученики-распределение'!$F$2:$G$500,MATCH(вспомогательный!$H38,'ученики-распределение'!$A$2:$A$500,0),2))</f>
      </c>
      <c r="G46" s="56">
        <f>IF(B46="","",VLOOKUP(VLOOKUP(INDEX('ученики-распределение'!$F$2:$G$500,MATCH(вспомогательный!$H38,'ученики-распределение'!$A$2:$A$500,0),1),вспомогательный!$A$2:$B$150,2),организаторы!$A$2:$B$150,2))</f>
      </c>
    </row>
    <row r="47" spans="1:7" ht="15">
      <c r="A47" s="56">
        <v>38</v>
      </c>
      <c r="B47" s="56">
        <f>IF($A47&gt;LOOKUP($E$7,ученики!$J$11:$J$45,ученики!$K$11:$K$45),"",VLOOKUP(LOOKUP($E$7,'ученики-распределение'!$B$2:$B$500,'ученики-распределение'!$E$2:$E$500)-LOOKUP($E$7,ученики!$J$11:$J$45,ученики!$K$11:$K$45)+$A47,ученики!$A$2:$H$500,4))</f>
      </c>
      <c r="C47" s="56">
        <f>IF($A47&gt;LOOKUP($E$7,ученики!$J$11:$J$45,ученики!$K$11:$K$45),"",VLOOKUP(LOOKUP($E$7,'ученики-распределение'!$B$2:$B$500,'ученики-распределение'!$E$2:$E$500)-LOOKUP($E$7,ученики!$J$11:$J$45,ученики!$K$11:$K$45)+$A47,ученики!$A$2:$H$500,5))</f>
      </c>
      <c r="D47" s="56">
        <f>IF($A47&gt;LOOKUP($E$7,ученики!$J$11:$J$45,ученики!$K$11:$K$45),"",VLOOKUP(LOOKUP($E$7,'ученики-распределение'!$B$2:$B$500,'ученики-распределение'!$E$2:$E$500)-LOOKUP($E$7,ученики!$J$11:$J$45,ученики!$K$11:$K$45)+$A47,ученики!$A$2:$H$500,6))</f>
      </c>
      <c r="E47" s="69">
        <f>IF($A47&gt;LOOKUP($E$7,ученики!$J$11:$J$45,ученики!$K$11:$K$45),"",INDEX(аудитории!$B$2:$B$150,INDEX('ученики-распределение'!$F$2:$G$500,MATCH(вспомогательный!$H39,'ученики-распределение'!$A$2:$A$500,0),1),1))</f>
      </c>
      <c r="F47" s="56">
        <f>IF($A47&gt;LOOKUP($E$7,ученики!$J$11:$J$45,ученики!$K$11:$K$45),"",INDEX('ученики-распределение'!$F$2:$G$500,MATCH(вспомогательный!$H39,'ученики-распределение'!$A$2:$A$500,0),2))</f>
      </c>
      <c r="G47" s="56">
        <f>IF(B47="","",VLOOKUP(VLOOKUP(INDEX('ученики-распределение'!$F$2:$G$500,MATCH(вспомогательный!$H39,'ученики-распределение'!$A$2:$A$500,0),1),вспомогательный!$A$2:$B$150,2),организаторы!$A$2:$B$150,2))</f>
      </c>
    </row>
    <row r="48" spans="1:7" ht="15">
      <c r="A48" s="56" t="s">
        <v>60</v>
      </c>
      <c r="B48" s="56"/>
      <c r="C48" s="56"/>
      <c r="D48" s="56"/>
      <c r="E48" s="69">
        <f>IF($A48&gt;LOOKUP($E$7,ученики!$J$11:$J$45,ученики!$K$11:$K$45),"",INDEX(аудитории!$B$2:$B$150,INDEX('ученики-распределение'!$F$2:$G$500,MATCH($H48,'ученики-распределение'!$A$2:$A$500,0),1),1))</f>
      </c>
      <c r="F48" s="56">
        <f>IF($A48&gt;LOOKUP($E$7,ученики!$J$11:$J$45,ученики!$K$11:$K$45),"",INDEX('ученики-распределение'!$F$2:$G$500,MATCH($H48,'ученики-распределение'!$A$2:$A$500,0),2))</f>
      </c>
      <c r="G48" s="56">
        <f>IF(B48="","",VLOOKUP(VLOOKUP(INDEX('ученики-распределение'!$F$2:$G$500,MATCH($H48,'ученики-распределение'!$A$2:$A$500,0),1),вспомогательный!$A$2:$B$150,2),организаторы!$A$2:$B$150,2))</f>
      </c>
    </row>
    <row r="50" spans="1:3" ht="15.75" thickBot="1">
      <c r="A50" s="52" t="s">
        <v>18</v>
      </c>
      <c r="C50" s="64"/>
    </row>
  </sheetData>
  <sheetProtection/>
  <mergeCells count="2">
    <mergeCell ref="A1:G1"/>
    <mergeCell ref="E5:F5"/>
  </mergeCells>
  <printOptions/>
  <pageMargins left="0.75" right="0.75" top="0.49" bottom="0.5" header="0.22" footer="0.31"/>
  <pageSetup horizontalDpi="600" verticalDpi="600" orientation="portrait" paperSize="9" r:id="rId3"/>
  <headerFooter alignWithMargins="0">
    <oddHeader>&amp;R&amp;"Times New Roman Cyr,полужирный"&amp;14Форма 6-ППЭ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cp:lastPrinted>1999-04-25T07:45:29Z</cp:lastPrinted>
  <dcterms:created xsi:type="dcterms:W3CDTF">2003-04-21T08:31:27Z</dcterms:created>
  <dcterms:modified xsi:type="dcterms:W3CDTF">2015-04-08T17:27:04Z</dcterms:modified>
  <cp:category/>
  <cp:version/>
  <cp:contentType/>
  <cp:contentStatus/>
</cp:coreProperties>
</file>